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11.2" sheetId="1" r:id="rId1"/>
  </sheets>
  <definedNames>
    <definedName name="_xlnm.Print_Titles" localSheetId="0">'11.2'!$18:$18</definedName>
    <definedName name="_xlnm.Print_Area" localSheetId="0">'11.2'!$A$1:$S$157</definedName>
  </definedNames>
  <calcPr calcId="125725"/>
</workbook>
</file>

<file path=xl/calcChain.xml><?xml version="1.0" encoding="utf-8"?>
<calcChain xmlns="http://schemas.openxmlformats.org/spreadsheetml/2006/main">
  <c r="G154" i="1"/>
  <c r="G153"/>
  <c r="G146"/>
  <c r="G145"/>
  <c r="S142"/>
  <c r="R142"/>
  <c r="Q142"/>
  <c r="P142"/>
  <c r="O142"/>
  <c r="N142"/>
  <c r="M142"/>
  <c r="L142"/>
  <c r="K142"/>
  <c r="J142"/>
  <c r="H142"/>
  <c r="F142"/>
  <c r="E142"/>
  <c r="D142"/>
  <c r="S141"/>
  <c r="R141"/>
  <c r="Q141"/>
  <c r="P141"/>
  <c r="O141"/>
  <c r="N141"/>
  <c r="M141"/>
  <c r="L141"/>
  <c r="K141"/>
  <c r="J141"/>
  <c r="G141"/>
  <c r="F141"/>
  <c r="E141"/>
  <c r="D141"/>
  <c r="G138"/>
  <c r="G137"/>
  <c r="G130"/>
  <c r="G129"/>
  <c r="R126"/>
  <c r="Q126"/>
  <c r="P126"/>
  <c r="O126"/>
  <c r="N126"/>
  <c r="M126"/>
  <c r="L126"/>
  <c r="K126"/>
  <c r="J126"/>
  <c r="H126"/>
  <c r="F126"/>
  <c r="E126"/>
  <c r="D126"/>
  <c r="G126" s="1"/>
  <c r="R125"/>
  <c r="Q125"/>
  <c r="P125"/>
  <c r="O125"/>
  <c r="N125"/>
  <c r="M125"/>
  <c r="L125"/>
  <c r="K125"/>
  <c r="J125"/>
  <c r="H125"/>
  <c r="F125"/>
  <c r="G125" s="1"/>
  <c r="E125"/>
  <c r="D125"/>
  <c r="G123"/>
  <c r="G122"/>
  <c r="G121"/>
  <c r="G120"/>
  <c r="R119"/>
  <c r="P119"/>
  <c r="N119"/>
  <c r="L119"/>
  <c r="J119"/>
  <c r="H119"/>
  <c r="F119"/>
  <c r="E119"/>
  <c r="D119"/>
  <c r="G119" s="1"/>
  <c r="G118"/>
  <c r="G117"/>
  <c r="G116"/>
  <c r="G115"/>
  <c r="G114"/>
  <c r="G113"/>
  <c r="F112"/>
  <c r="F110" s="1"/>
  <c r="E112"/>
  <c r="E110" s="1"/>
  <c r="D112"/>
  <c r="D110" s="1"/>
  <c r="G110" s="1"/>
  <c r="G111"/>
  <c r="F109"/>
  <c r="E109"/>
  <c r="D109"/>
  <c r="G108"/>
  <c r="G107"/>
  <c r="G106"/>
  <c r="G105"/>
  <c r="G104"/>
  <c r="G103"/>
  <c r="F102"/>
  <c r="F100" s="1"/>
  <c r="E102"/>
  <c r="E100" s="1"/>
  <c r="D102"/>
  <c r="G101"/>
  <c r="G99"/>
  <c r="F99"/>
  <c r="E99"/>
  <c r="D99"/>
  <c r="G98"/>
  <c r="G97"/>
  <c r="G96"/>
  <c r="G95"/>
  <c r="G94"/>
  <c r="G93"/>
  <c r="G92"/>
  <c r="G91"/>
  <c r="G90"/>
  <c r="F90"/>
  <c r="E90"/>
  <c r="D90"/>
  <c r="G89"/>
  <c r="F89"/>
  <c r="E89"/>
  <c r="D89"/>
  <c r="G86"/>
  <c r="G85"/>
  <c r="G78"/>
  <c r="G77"/>
  <c r="R74"/>
  <c r="P74"/>
  <c r="N74"/>
  <c r="L74"/>
  <c r="J74"/>
  <c r="H74"/>
  <c r="F74"/>
  <c r="E74"/>
  <c r="D74"/>
  <c r="G74" s="1"/>
  <c r="R73"/>
  <c r="Q73"/>
  <c r="P73"/>
  <c r="O73"/>
  <c r="N73"/>
  <c r="M73"/>
  <c r="L73"/>
  <c r="K73"/>
  <c r="J73"/>
  <c r="H73"/>
  <c r="F73"/>
  <c r="E73"/>
  <c r="D73"/>
  <c r="G73" s="1"/>
  <c r="G70"/>
  <c r="G69"/>
  <c r="G62"/>
  <c r="G61"/>
  <c r="R58"/>
  <c r="P58"/>
  <c r="N58"/>
  <c r="L58"/>
  <c r="J58"/>
  <c r="H58"/>
  <c r="F58"/>
  <c r="E58"/>
  <c r="D58"/>
  <c r="G58" s="1"/>
  <c r="R57"/>
  <c r="Q57"/>
  <c r="P57"/>
  <c r="O57"/>
  <c r="N57"/>
  <c r="M57"/>
  <c r="L57"/>
  <c r="K57"/>
  <c r="J57"/>
  <c r="H57"/>
  <c r="F57"/>
  <c r="E57"/>
  <c r="D57"/>
  <c r="G57" s="1"/>
  <c r="G55"/>
  <c r="R54"/>
  <c r="P54"/>
  <c r="N54"/>
  <c r="L54"/>
  <c r="J54"/>
  <c r="G54"/>
  <c r="G53"/>
  <c r="R52"/>
  <c r="R51" s="1"/>
  <c r="P52"/>
  <c r="N52"/>
  <c r="L52"/>
  <c r="J52"/>
  <c r="J51" s="1"/>
  <c r="G52"/>
  <c r="N51"/>
  <c r="L51"/>
  <c r="H51"/>
  <c r="F51"/>
  <c r="E51"/>
  <c r="D51"/>
  <c r="G51" s="1"/>
  <c r="G50"/>
  <c r="G49"/>
  <c r="G48"/>
  <c r="G47"/>
  <c r="G46"/>
  <c r="G45"/>
  <c r="G44"/>
  <c r="G43"/>
  <c r="F42"/>
  <c r="E42"/>
  <c r="D42"/>
  <c r="G42" s="1"/>
  <c r="F41"/>
  <c r="E41"/>
  <c r="D41"/>
  <c r="G41" s="1"/>
  <c r="G40"/>
  <c r="G39"/>
  <c r="G38"/>
  <c r="G37"/>
  <c r="G36"/>
  <c r="G35"/>
  <c r="G34"/>
  <c r="G33"/>
  <c r="F32"/>
  <c r="E32"/>
  <c r="D32"/>
  <c r="G32" s="1"/>
  <c r="F31"/>
  <c r="E31"/>
  <c r="D31"/>
  <c r="G31" s="1"/>
  <c r="G30"/>
  <c r="G29"/>
  <c r="G28"/>
  <c r="G27"/>
  <c r="G26"/>
  <c r="G25"/>
  <c r="G24"/>
  <c r="G23"/>
  <c r="F22"/>
  <c r="E22"/>
  <c r="D22"/>
  <c r="F21"/>
  <c r="E21"/>
  <c r="D21"/>
  <c r="G109" l="1"/>
  <c r="G142"/>
  <c r="G21"/>
  <c r="G102"/>
  <c r="G22"/>
  <c r="P51"/>
  <c r="D100"/>
  <c r="G100" s="1"/>
  <c r="G112"/>
</calcChain>
</file>

<file path=xl/sharedStrings.xml><?xml version="1.0" encoding="utf-8"?>
<sst xmlns="http://schemas.openxmlformats.org/spreadsheetml/2006/main" count="1755" uniqueCount="115">
  <si>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</si>
  <si>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АО "Новгородоблэлектро"</t>
  </si>
  <si>
    <t xml:space="preserve"> 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</si>
  <si>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</si>
  <si>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</si>
  <si>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</si>
  <si>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</si>
  <si>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</si>
  <si>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2019 год</t>
  </si>
  <si>
    <t>2016 год</t>
  </si>
  <si>
    <t>2017 год</t>
  </si>
  <si>
    <t>2018 год</t>
  </si>
  <si>
    <t xml:space="preserve">План
</t>
  </si>
  <si>
    <t xml:space="preserve">Факт 
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</si>
  <si>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</si>
  <si>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</si>
  <si>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1</t>
  </si>
  <si>
    <t>Наименование субъекта Российской Федерации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</si>
  <si>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</si>
  <si>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</si>
  <si>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</si>
  <si>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 xml:space="preserve">Группа инвестиционных проектов "Технологическое присоединение энергопринимающих устройств потребителей максимальной мощностью </t>
    </r>
    <r>
      <rPr>
        <b/>
        <sz val="12"/>
        <color theme="1"/>
        <rFont val="Times New Roman"/>
        <family val="1"/>
        <charset val="204"/>
      </rPr>
      <t xml:space="preserve">до 15 кВт </t>
    </r>
    <r>
      <rPr>
        <sz val="12"/>
        <color theme="1"/>
        <rFont val="Times New Roman"/>
        <family val="1"/>
        <charset val="204"/>
      </rPr>
      <t>включительно, всего"</t>
    </r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</si>
  <si>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</si>
  <si>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</si>
  <si>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</si>
  <si>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</si>
  <si>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</si>
  <si>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</si>
  <si>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</si>
  <si>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</si>
  <si>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</si>
  <si>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</si>
  <si>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</si>
  <si>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</si>
  <si>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</si>
  <si>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</si>
  <si>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</si>
  <si>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</si>
  <si>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</si>
  <si>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</si>
  <si>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</si>
  <si>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</si>
  <si>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</si>
  <si>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</si>
  <si>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</si>
  <si>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</si>
  <si>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</si>
  <si>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</si>
  <si>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</si>
  <si>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</si>
  <si>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</si>
  <si>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</si>
  <si>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</si>
  <si>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</si>
  <si>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</si>
  <si>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</si>
  <si>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</si>
  <si>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</si>
  <si>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</si>
  <si>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</si>
  <si>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</si>
  <si>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</si>
  <si>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</si>
  <si>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</si>
  <si>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</si>
  <si>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</si>
  <si>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</si>
  <si>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</si>
  <si>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</si>
  <si>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</si>
  <si>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</si>
  <si>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</si>
  <si>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</si>
  <si>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r>
      <t xml:space="preserve">Группа инвестиционных проектов "Технологическое присоединение энергопринимающих устройств потребителей максимальной мощностью </t>
    </r>
    <r>
      <rPr>
        <b/>
        <sz val="12"/>
        <color theme="1"/>
        <rFont val="Times New Roman"/>
        <family val="1"/>
        <charset val="204"/>
      </rPr>
      <t>до 150 кВт</t>
    </r>
    <r>
      <rPr>
        <sz val="12"/>
        <color theme="1"/>
        <rFont val="Times New Roman"/>
        <family val="1"/>
        <charset val="204"/>
      </rPr>
      <t xml:space="preserve"> включительно, всего"</t>
    </r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</si>
  <si>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</si>
  <si>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</si>
  <si>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</si>
  <si>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</si>
  <si>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</si>
  <si>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</si>
  <si>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</si>
  <si>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</si>
  <si>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</si>
  <si>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</si>
  <si>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</si>
  <si>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</si>
  <si>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</si>
  <si>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</si>
  <si>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</si>
  <si>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</si>
  <si>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</si>
  <si>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</si>
  <si>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</si>
  <si>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</si>
  <si>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</si>
  <si>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</si>
  <si>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</si>
  <si>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</si>
  <si>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</si>
  <si>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</si>
  <si>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</si>
  <si>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</si>
  <si>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</si>
  <si>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</si>
  <si>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</si>
  <si>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</si>
  <si>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</si>
  <si>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</si>
  <si>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</si>
  <si>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 xml:space="preserve"> полное наименование субъекта электроэнергетики</t>
  </si>
  <si>
    <t>Год раскрытия информации: 2019 год</t>
  </si>
  <si>
    <t>реквизиты решения органа исполнительной власти, утвердившего инвестиционную программу</t>
  </si>
  <si>
    <t>Генеральный директор АО "Новгородоблэлектро"</t>
  </si>
  <si>
    <t>_____________________А.А.Муравин</t>
  </si>
  <si>
    <r>
      <t xml:space="preserve">Утвержденные плановые значения показателей приведены в соответствии с </t>
    </r>
    <r>
      <rPr>
        <u/>
        <sz val="12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</si>
</sst>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7" applyNumberFormat="0" applyAlignment="0" applyProtection="0"/>
    <xf numFmtId="0" fontId="16" fillId="20" borderId="8" applyNumberFormat="0" applyAlignment="0" applyProtection="0"/>
    <xf numFmtId="0" fontId="17" fillId="20" borderId="7" applyNumberFormat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21" borderId="13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4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5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4">
    <xf numFmtId="0" fontId="0" fillId="0" borderId="0" xfId="0"/>
    <xf numFmtId="49" fontId="3" fillId="0" borderId="0" xfId="2" applyNumberFormat="1" applyFont="1" applyFill="1"/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horizontal="right" vertical="center"/>
    </xf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6" fillId="0" borderId="0" xfId="2" applyFont="1" applyFill="1" applyAlignment="1"/>
    <xf numFmtId="0" fontId="5" fillId="0" borderId="0" xfId="2" applyFont="1" applyFill="1" applyAlignment="1">
      <alignment horizontal="center"/>
    </xf>
    <xf numFmtId="0" fontId="9" fillId="0" borderId="0" xfId="3" applyFont="1" applyFill="1" applyAlignment="1">
      <alignment vertical="center"/>
    </xf>
    <xf numFmtId="0" fontId="8" fillId="0" borderId="0" xfId="3" applyFont="1" applyFill="1" applyAlignment="1">
      <alignment vertical="top"/>
    </xf>
    <xf numFmtId="0" fontId="3" fillId="0" borderId="0" xfId="2" applyFont="1" applyFill="1" applyAlignment="1"/>
    <xf numFmtId="0" fontId="5" fillId="0" borderId="0" xfId="2" applyFont="1" applyFill="1" applyAlignment="1"/>
    <xf numFmtId="0" fontId="2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Alignment="1"/>
    <xf numFmtId="0" fontId="3" fillId="0" borderId="1" xfId="2" applyFont="1" applyFill="1" applyBorder="1" applyAlignment="1"/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vertical="center" wrapText="1"/>
    </xf>
    <xf numFmtId="43" fontId="8" fillId="0" borderId="3" xfId="1" applyFont="1" applyFill="1" applyBorder="1" applyAlignment="1">
      <alignment horizontal="center" vertical="center" wrapText="1"/>
    </xf>
    <xf numFmtId="0" fontId="2" fillId="0" borderId="3" xfId="2" applyFill="1" applyBorder="1" applyAlignment="1">
      <alignment horizontal="center"/>
    </xf>
    <xf numFmtId="43" fontId="0" fillId="0" borderId="3" xfId="1" applyFont="1" applyFill="1" applyBorder="1" applyAlignment="1">
      <alignment horizontal="center"/>
    </xf>
    <xf numFmtId="0" fontId="8" fillId="0" borderId="3" xfId="2" applyFont="1" applyFill="1" applyBorder="1" applyAlignment="1">
      <alignment horizontal="left" vertical="center" wrapText="1"/>
    </xf>
    <xf numFmtId="43" fontId="8" fillId="0" borderId="3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49" fontId="8" fillId="0" borderId="3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49" fontId="8" fillId="0" borderId="2" xfId="2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34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7 53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Z163"/>
  <sheetViews>
    <sheetView tabSelected="1" view="pageBreakPreview" zoomScale="80" zoomScaleNormal="100" zoomScaleSheetLayoutView="80" workbookViewId="0">
      <selection activeCell="A5" sqref="A5:P5"/>
    </sheetView>
  </sheetViews>
  <sheetFormatPr defaultRowHeight="15"/>
  <cols>
    <col min="1" max="1" width="13" style="1" customWidth="1"/>
    <col min="2" max="2" width="45" style="2" customWidth="1"/>
    <col min="3" max="3" width="14.5703125" style="2" customWidth="1"/>
    <col min="4" max="4" width="13.42578125" style="2" customWidth="1"/>
    <col min="5" max="5" width="12" style="2" customWidth="1"/>
    <col min="6" max="6" width="12.140625" style="2" customWidth="1"/>
    <col min="7" max="7" width="20.42578125" style="2" customWidth="1"/>
    <col min="8" max="8" width="17.5703125" style="2" customWidth="1"/>
    <col min="9" max="9" width="21.28515625" style="2" hidden="1" customWidth="1"/>
    <col min="10" max="10" width="16.5703125" style="2" customWidth="1"/>
    <col min="11" max="11" width="19.85546875" style="2" hidden="1" customWidth="1"/>
    <col min="12" max="12" width="17.28515625" style="2" customWidth="1"/>
    <col min="13" max="13" width="21.140625" style="2" hidden="1" customWidth="1"/>
    <col min="14" max="14" width="19.42578125" style="2" customWidth="1"/>
    <col min="15" max="15" width="20.140625" style="2" hidden="1" customWidth="1"/>
    <col min="16" max="16" width="20.85546875" style="2" customWidth="1"/>
    <col min="17" max="17" width="20.28515625" style="2" hidden="1" customWidth="1"/>
    <col min="18" max="18" width="21" style="2" customWidth="1"/>
    <col min="19" max="19" width="22.7109375" style="2" hidden="1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52" ht="18.75">
      <c r="L1" s="42" t="s">
        <v>112</v>
      </c>
      <c r="M1" s="42"/>
      <c r="N1" s="42"/>
      <c r="O1" s="42"/>
      <c r="P1" s="42"/>
      <c r="Q1" s="42"/>
      <c r="R1" s="42"/>
      <c r="AD1" s="3"/>
    </row>
    <row r="2" spans="1:52" ht="18.75">
      <c r="L2" s="43"/>
      <c r="M2" s="43"/>
      <c r="N2" s="43"/>
      <c r="O2" s="43"/>
      <c r="P2" s="5"/>
      <c r="Q2" s="43"/>
      <c r="R2" s="43"/>
      <c r="AD2" s="5"/>
    </row>
    <row r="3" spans="1:52" ht="18.75">
      <c r="L3" s="42" t="s">
        <v>113</v>
      </c>
      <c r="M3" s="42"/>
      <c r="N3" s="42"/>
      <c r="O3" s="42"/>
      <c r="P3" s="42"/>
      <c r="Q3" s="42"/>
      <c r="R3" s="42"/>
      <c r="AD3" s="5"/>
    </row>
    <row r="4" spans="1:52" ht="18.75">
      <c r="P4" s="5"/>
      <c r="AD4" s="5"/>
    </row>
    <row r="5" spans="1:52" ht="18.7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AD5" s="5"/>
    </row>
    <row r="6" spans="1:52" ht="16.5">
      <c r="A6" s="37" t="s">
        <v>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52" ht="16.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52" ht="15.75">
      <c r="A8" s="38" t="s">
        <v>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1:52" ht="18">
      <c r="A9" s="40" t="s">
        <v>109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5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52" ht="18" customHeight="1">
      <c r="A11" s="32" t="s">
        <v>110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52" ht="18" customHeight="1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 t="s">
        <v>2</v>
      </c>
      <c r="O12" s="12"/>
      <c r="P12" s="12" t="s">
        <v>2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52" ht="18.75">
      <c r="A13" s="32" t="s">
        <v>114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13"/>
      <c r="Q13" s="13" t="s">
        <v>2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 ht="16.5" customHeight="1">
      <c r="A14" s="41" t="s">
        <v>111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52" ht="71.25" customHeight="1">
      <c r="A16" s="33" t="s">
        <v>3</v>
      </c>
      <c r="B16" s="35" t="s">
        <v>4</v>
      </c>
      <c r="C16" s="35" t="s">
        <v>5</v>
      </c>
      <c r="D16" s="31" t="s">
        <v>6</v>
      </c>
      <c r="E16" s="31"/>
      <c r="F16" s="31"/>
      <c r="G16" s="35" t="s">
        <v>7</v>
      </c>
      <c r="H16" s="29" t="s">
        <v>8</v>
      </c>
      <c r="I16" s="30"/>
      <c r="J16" s="29">
        <v>2020</v>
      </c>
      <c r="K16" s="30"/>
      <c r="L16" s="29">
        <v>2021</v>
      </c>
      <c r="M16" s="30"/>
      <c r="N16" s="29">
        <v>2022</v>
      </c>
      <c r="O16" s="30"/>
      <c r="P16" s="29">
        <v>2023</v>
      </c>
      <c r="Q16" s="30"/>
      <c r="R16" s="31">
        <v>2024</v>
      </c>
      <c r="S16" s="31"/>
    </row>
    <row r="17" spans="1:19" ht="78.75">
      <c r="A17" s="34"/>
      <c r="B17" s="36"/>
      <c r="C17" s="36"/>
      <c r="D17" s="16" t="s">
        <v>9</v>
      </c>
      <c r="E17" s="16" t="s">
        <v>10</v>
      </c>
      <c r="F17" s="16" t="s">
        <v>11</v>
      </c>
      <c r="G17" s="36"/>
      <c r="H17" s="17" t="s">
        <v>12</v>
      </c>
      <c r="I17" s="17" t="s">
        <v>13</v>
      </c>
      <c r="J17" s="17" t="s">
        <v>12</v>
      </c>
      <c r="K17" s="17" t="s">
        <v>14</v>
      </c>
      <c r="L17" s="17" t="s">
        <v>12</v>
      </c>
      <c r="M17" s="17" t="s">
        <v>15</v>
      </c>
      <c r="N17" s="17" t="s">
        <v>12</v>
      </c>
      <c r="O17" s="17" t="s">
        <v>15</v>
      </c>
      <c r="P17" s="17" t="s">
        <v>12</v>
      </c>
      <c r="Q17" s="17" t="s">
        <v>15</v>
      </c>
      <c r="R17" s="17" t="s">
        <v>12</v>
      </c>
      <c r="S17" s="17" t="s">
        <v>15</v>
      </c>
    </row>
    <row r="18" spans="1:19" ht="15.75">
      <c r="A18" s="18">
        <v>1</v>
      </c>
      <c r="B18" s="17">
        <v>2</v>
      </c>
      <c r="C18" s="17">
        <v>3</v>
      </c>
      <c r="D18" s="17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7">
        <v>10</v>
      </c>
      <c r="K18" s="17">
        <v>11</v>
      </c>
      <c r="L18" s="17">
        <v>12</v>
      </c>
      <c r="M18" s="17">
        <v>13</v>
      </c>
      <c r="N18" s="17">
        <v>14</v>
      </c>
      <c r="O18" s="17">
        <v>15</v>
      </c>
      <c r="P18" s="17">
        <v>14</v>
      </c>
      <c r="Q18" s="17">
        <v>15</v>
      </c>
      <c r="R18" s="17">
        <v>14</v>
      </c>
      <c r="S18" s="17">
        <v>15</v>
      </c>
    </row>
    <row r="19" spans="1:19" ht="38.25" customHeight="1">
      <c r="A19" s="18" t="s">
        <v>16</v>
      </c>
      <c r="B19" s="17" t="s">
        <v>17</v>
      </c>
      <c r="C19" s="17" t="s">
        <v>18</v>
      </c>
      <c r="D19" s="17" t="s">
        <v>19</v>
      </c>
      <c r="E19" s="17" t="s">
        <v>19</v>
      </c>
      <c r="F19" s="17" t="s">
        <v>19</v>
      </c>
      <c r="G19" s="17" t="s">
        <v>19</v>
      </c>
      <c r="H19" s="17" t="s">
        <v>19</v>
      </c>
      <c r="I19" s="17" t="s">
        <v>19</v>
      </c>
      <c r="J19" s="17" t="s">
        <v>19</v>
      </c>
      <c r="K19" s="17" t="s">
        <v>19</v>
      </c>
      <c r="L19" s="17" t="s">
        <v>19</v>
      </c>
      <c r="M19" s="17" t="s">
        <v>19</v>
      </c>
      <c r="N19" s="17" t="s">
        <v>19</v>
      </c>
      <c r="O19" s="17" t="s">
        <v>19</v>
      </c>
      <c r="P19" s="17" t="s">
        <v>19</v>
      </c>
      <c r="Q19" s="17" t="s">
        <v>19</v>
      </c>
      <c r="R19" s="17" t="s">
        <v>19</v>
      </c>
      <c r="S19" s="17" t="s">
        <v>19</v>
      </c>
    </row>
    <row r="20" spans="1:19" ht="84" customHeight="1">
      <c r="A20" s="18" t="s">
        <v>20</v>
      </c>
      <c r="B20" s="19" t="s">
        <v>21</v>
      </c>
      <c r="C20" s="17" t="s">
        <v>19</v>
      </c>
      <c r="D20" s="17" t="s">
        <v>19</v>
      </c>
      <c r="E20" s="17" t="s">
        <v>19</v>
      </c>
      <c r="F20" s="17" t="s">
        <v>19</v>
      </c>
      <c r="G20" s="17" t="s">
        <v>19</v>
      </c>
      <c r="H20" s="17" t="s">
        <v>19</v>
      </c>
      <c r="I20" s="17" t="s">
        <v>19</v>
      </c>
      <c r="J20" s="17" t="s">
        <v>19</v>
      </c>
      <c r="K20" s="17" t="s">
        <v>19</v>
      </c>
      <c r="L20" s="17" t="s">
        <v>19</v>
      </c>
      <c r="M20" s="17" t="s">
        <v>19</v>
      </c>
      <c r="N20" s="17" t="s">
        <v>19</v>
      </c>
      <c r="O20" s="17" t="s">
        <v>19</v>
      </c>
      <c r="P20" s="17" t="s">
        <v>19</v>
      </c>
      <c r="Q20" s="17" t="s">
        <v>19</v>
      </c>
      <c r="R20" s="17" t="s">
        <v>19</v>
      </c>
      <c r="S20" s="17" t="s">
        <v>19</v>
      </c>
    </row>
    <row r="21" spans="1:19" ht="48" customHeight="1">
      <c r="A21" s="27" t="s">
        <v>22</v>
      </c>
      <c r="B21" s="28" t="s">
        <v>23</v>
      </c>
      <c r="C21" s="17" t="s">
        <v>24</v>
      </c>
      <c r="D21" s="20">
        <f t="shared" ref="D21:F22" si="0">D23+D25+D27+D29</f>
        <v>1378</v>
      </c>
      <c r="E21" s="20">
        <f t="shared" si="0"/>
        <v>1483</v>
      </c>
      <c r="F21" s="20">
        <f t="shared" si="0"/>
        <v>1108</v>
      </c>
      <c r="G21" s="20">
        <f>(D21+E21+F21)/3</f>
        <v>1323</v>
      </c>
      <c r="H21" s="17">
        <v>1075</v>
      </c>
      <c r="I21" s="17" t="s">
        <v>19</v>
      </c>
      <c r="J21" s="17" t="s">
        <v>19</v>
      </c>
      <c r="K21" s="17" t="s">
        <v>19</v>
      </c>
      <c r="L21" s="17" t="s">
        <v>19</v>
      </c>
      <c r="M21" s="17" t="s">
        <v>19</v>
      </c>
      <c r="N21" s="17" t="s">
        <v>19</v>
      </c>
      <c r="O21" s="17" t="s">
        <v>19</v>
      </c>
      <c r="P21" s="17" t="s">
        <v>19</v>
      </c>
      <c r="Q21" s="17" t="s">
        <v>19</v>
      </c>
      <c r="R21" s="17" t="s">
        <v>19</v>
      </c>
      <c r="S21" s="17" t="s">
        <v>19</v>
      </c>
    </row>
    <row r="22" spans="1:19" ht="40.5" customHeight="1">
      <c r="A22" s="27"/>
      <c r="B22" s="28"/>
      <c r="C22" s="17" t="s">
        <v>25</v>
      </c>
      <c r="D22" s="20">
        <f t="shared" si="0"/>
        <v>13.796575000000001</v>
      </c>
      <c r="E22" s="20">
        <f t="shared" si="0"/>
        <v>14.474</v>
      </c>
      <c r="F22" s="20">
        <f t="shared" si="0"/>
        <v>11.931230000000001</v>
      </c>
      <c r="G22" s="20">
        <f t="shared" ref="G22:G50" si="1">(D22+E22+F22)/3</f>
        <v>13.400601666666667</v>
      </c>
      <c r="H22" s="17">
        <v>10.89</v>
      </c>
      <c r="I22" s="17" t="s">
        <v>19</v>
      </c>
      <c r="J22" s="17" t="s">
        <v>19</v>
      </c>
      <c r="K22" s="17" t="s">
        <v>19</v>
      </c>
      <c r="L22" s="17" t="s">
        <v>19</v>
      </c>
      <c r="M22" s="17" t="s">
        <v>19</v>
      </c>
      <c r="N22" s="17" t="s">
        <v>19</v>
      </c>
      <c r="O22" s="17" t="s">
        <v>19</v>
      </c>
      <c r="P22" s="17" t="s">
        <v>19</v>
      </c>
      <c r="Q22" s="17" t="s">
        <v>19</v>
      </c>
      <c r="R22" s="17" t="s">
        <v>19</v>
      </c>
      <c r="S22" s="17" t="s">
        <v>19</v>
      </c>
    </row>
    <row r="23" spans="1:19" ht="28.5" customHeight="1">
      <c r="A23" s="27" t="s">
        <v>26</v>
      </c>
      <c r="B23" s="28" t="s">
        <v>27</v>
      </c>
      <c r="C23" s="17" t="s">
        <v>24</v>
      </c>
      <c r="D23" s="21">
        <v>913</v>
      </c>
      <c r="E23" s="21">
        <v>978</v>
      </c>
      <c r="F23" s="21">
        <v>731</v>
      </c>
      <c r="G23" s="20">
        <f t="shared" si="1"/>
        <v>874</v>
      </c>
      <c r="H23" s="17" t="s">
        <v>19</v>
      </c>
      <c r="I23" s="17" t="s">
        <v>19</v>
      </c>
      <c r="J23" s="17" t="s">
        <v>19</v>
      </c>
      <c r="K23" s="17" t="s">
        <v>19</v>
      </c>
      <c r="L23" s="17" t="s">
        <v>19</v>
      </c>
      <c r="M23" s="17" t="s">
        <v>19</v>
      </c>
      <c r="N23" s="17" t="s">
        <v>19</v>
      </c>
      <c r="O23" s="17" t="s">
        <v>19</v>
      </c>
      <c r="P23" s="17" t="s">
        <v>19</v>
      </c>
      <c r="Q23" s="17" t="s">
        <v>19</v>
      </c>
      <c r="R23" s="17" t="s">
        <v>19</v>
      </c>
      <c r="S23" s="17" t="s">
        <v>19</v>
      </c>
    </row>
    <row r="24" spans="1:19" ht="26.25" customHeight="1">
      <c r="A24" s="27"/>
      <c r="B24" s="28"/>
      <c r="C24" s="17" t="s">
        <v>25</v>
      </c>
      <c r="D24" s="22">
        <v>9.2486899999999999</v>
      </c>
      <c r="E24" s="22">
        <v>9.9071400000000018</v>
      </c>
      <c r="F24" s="22">
        <v>7.4050300000000009</v>
      </c>
      <c r="G24" s="20">
        <f t="shared" si="1"/>
        <v>8.8536200000000012</v>
      </c>
      <c r="H24" s="17" t="s">
        <v>19</v>
      </c>
      <c r="I24" s="17" t="s">
        <v>19</v>
      </c>
      <c r="J24" s="17" t="s">
        <v>19</v>
      </c>
      <c r="K24" s="17" t="s">
        <v>19</v>
      </c>
      <c r="L24" s="17" t="s">
        <v>19</v>
      </c>
      <c r="M24" s="17" t="s">
        <v>19</v>
      </c>
      <c r="N24" s="17" t="s">
        <v>19</v>
      </c>
      <c r="O24" s="17" t="s">
        <v>19</v>
      </c>
      <c r="P24" s="17" t="s">
        <v>19</v>
      </c>
      <c r="Q24" s="17" t="s">
        <v>19</v>
      </c>
      <c r="R24" s="17" t="s">
        <v>19</v>
      </c>
      <c r="S24" s="17" t="s">
        <v>19</v>
      </c>
    </row>
    <row r="25" spans="1:19" ht="25.5" customHeight="1">
      <c r="A25" s="27" t="s">
        <v>28</v>
      </c>
      <c r="B25" s="28" t="s">
        <v>29</v>
      </c>
      <c r="C25" s="17" t="s">
        <v>24</v>
      </c>
      <c r="D25" s="17">
        <v>70</v>
      </c>
      <c r="E25" s="17">
        <v>76</v>
      </c>
      <c r="F25" s="17">
        <v>57</v>
      </c>
      <c r="G25" s="20">
        <f t="shared" si="1"/>
        <v>67.666666666666671</v>
      </c>
      <c r="H25" s="17" t="s">
        <v>19</v>
      </c>
      <c r="I25" s="17" t="s">
        <v>19</v>
      </c>
      <c r="J25" s="17" t="s">
        <v>19</v>
      </c>
      <c r="K25" s="17" t="s">
        <v>19</v>
      </c>
      <c r="L25" s="17" t="s">
        <v>19</v>
      </c>
      <c r="M25" s="17" t="s">
        <v>19</v>
      </c>
      <c r="N25" s="17" t="s">
        <v>19</v>
      </c>
      <c r="O25" s="17" t="s">
        <v>19</v>
      </c>
      <c r="P25" s="17" t="s">
        <v>19</v>
      </c>
      <c r="Q25" s="17" t="s">
        <v>19</v>
      </c>
      <c r="R25" s="17" t="s">
        <v>19</v>
      </c>
      <c r="S25" s="17" t="s">
        <v>19</v>
      </c>
    </row>
    <row r="26" spans="1:19" ht="23.25" customHeight="1">
      <c r="A26" s="27"/>
      <c r="B26" s="28"/>
      <c r="C26" s="17" t="s">
        <v>25</v>
      </c>
      <c r="D26" s="20">
        <v>0.68218275000000006</v>
      </c>
      <c r="E26" s="20">
        <v>0.685029</v>
      </c>
      <c r="F26" s="20">
        <v>0.67892999999999992</v>
      </c>
      <c r="G26" s="20">
        <f t="shared" si="1"/>
        <v>0.68204724999999999</v>
      </c>
      <c r="H26" s="17" t="s">
        <v>19</v>
      </c>
      <c r="I26" s="17" t="s">
        <v>19</v>
      </c>
      <c r="J26" s="17" t="s">
        <v>19</v>
      </c>
      <c r="K26" s="17" t="s">
        <v>19</v>
      </c>
      <c r="L26" s="17" t="s">
        <v>19</v>
      </c>
      <c r="M26" s="17" t="s">
        <v>19</v>
      </c>
      <c r="N26" s="17" t="s">
        <v>19</v>
      </c>
      <c r="O26" s="17" t="s">
        <v>19</v>
      </c>
      <c r="P26" s="17" t="s">
        <v>19</v>
      </c>
      <c r="Q26" s="17" t="s">
        <v>19</v>
      </c>
      <c r="R26" s="17" t="s">
        <v>19</v>
      </c>
      <c r="S26" s="17" t="s">
        <v>19</v>
      </c>
    </row>
    <row r="27" spans="1:19" ht="29.25" customHeight="1">
      <c r="A27" s="27" t="s">
        <v>30</v>
      </c>
      <c r="B27" s="28" t="s">
        <v>31</v>
      </c>
      <c r="C27" s="17" t="s">
        <v>24</v>
      </c>
      <c r="D27" s="17">
        <v>232</v>
      </c>
      <c r="E27" s="17">
        <v>252</v>
      </c>
      <c r="F27" s="17">
        <v>188</v>
      </c>
      <c r="G27" s="20">
        <f t="shared" si="1"/>
        <v>224</v>
      </c>
      <c r="H27" s="17" t="s">
        <v>19</v>
      </c>
      <c r="I27" s="17" t="s">
        <v>19</v>
      </c>
      <c r="J27" s="17" t="s">
        <v>19</v>
      </c>
      <c r="K27" s="17" t="s">
        <v>19</v>
      </c>
      <c r="L27" s="17" t="s">
        <v>19</v>
      </c>
      <c r="M27" s="17" t="s">
        <v>19</v>
      </c>
      <c r="N27" s="17" t="s">
        <v>19</v>
      </c>
      <c r="O27" s="17" t="s">
        <v>19</v>
      </c>
      <c r="P27" s="17" t="s">
        <v>19</v>
      </c>
      <c r="Q27" s="17" t="s">
        <v>19</v>
      </c>
      <c r="R27" s="17" t="s">
        <v>19</v>
      </c>
      <c r="S27" s="17" t="s">
        <v>19</v>
      </c>
    </row>
    <row r="28" spans="1:19" ht="32.25" customHeight="1">
      <c r="A28" s="27"/>
      <c r="B28" s="28"/>
      <c r="C28" s="17" t="s">
        <v>25</v>
      </c>
      <c r="D28" s="20">
        <v>2.2739425</v>
      </c>
      <c r="E28" s="20">
        <v>2.2834299999999996</v>
      </c>
      <c r="F28" s="20">
        <v>2.2631000000000001</v>
      </c>
      <c r="G28" s="20">
        <f t="shared" si="1"/>
        <v>2.2734908333333332</v>
      </c>
      <c r="H28" s="17" t="s">
        <v>19</v>
      </c>
      <c r="I28" s="17" t="s">
        <v>19</v>
      </c>
      <c r="J28" s="17" t="s">
        <v>19</v>
      </c>
      <c r="K28" s="17" t="s">
        <v>19</v>
      </c>
      <c r="L28" s="17" t="s">
        <v>19</v>
      </c>
      <c r="M28" s="17" t="s">
        <v>19</v>
      </c>
      <c r="N28" s="17" t="s">
        <v>19</v>
      </c>
      <c r="O28" s="17" t="s">
        <v>19</v>
      </c>
      <c r="P28" s="17" t="s">
        <v>19</v>
      </c>
      <c r="Q28" s="17" t="s">
        <v>19</v>
      </c>
      <c r="R28" s="17" t="s">
        <v>19</v>
      </c>
      <c r="S28" s="17" t="s">
        <v>19</v>
      </c>
    </row>
    <row r="29" spans="1:19" ht="24.75" customHeight="1">
      <c r="A29" s="27" t="s">
        <v>32</v>
      </c>
      <c r="B29" s="28" t="s">
        <v>33</v>
      </c>
      <c r="C29" s="17" t="s">
        <v>24</v>
      </c>
      <c r="D29" s="17">
        <v>163</v>
      </c>
      <c r="E29" s="17">
        <v>177</v>
      </c>
      <c r="F29" s="17">
        <v>132</v>
      </c>
      <c r="G29" s="20">
        <f t="shared" si="1"/>
        <v>157.33333333333334</v>
      </c>
      <c r="H29" s="17" t="s">
        <v>19</v>
      </c>
      <c r="I29" s="17" t="s">
        <v>19</v>
      </c>
      <c r="J29" s="17" t="s">
        <v>19</v>
      </c>
      <c r="K29" s="17" t="s">
        <v>19</v>
      </c>
      <c r="L29" s="17" t="s">
        <v>19</v>
      </c>
      <c r="M29" s="17" t="s">
        <v>19</v>
      </c>
      <c r="N29" s="17" t="s">
        <v>19</v>
      </c>
      <c r="O29" s="17" t="s">
        <v>19</v>
      </c>
      <c r="P29" s="17" t="s">
        <v>19</v>
      </c>
      <c r="Q29" s="17" t="s">
        <v>19</v>
      </c>
      <c r="R29" s="17" t="s">
        <v>19</v>
      </c>
      <c r="S29" s="17" t="s">
        <v>19</v>
      </c>
    </row>
    <row r="30" spans="1:19" ht="24.75" customHeight="1">
      <c r="A30" s="27"/>
      <c r="B30" s="28"/>
      <c r="C30" s="17" t="s">
        <v>25</v>
      </c>
      <c r="D30" s="20">
        <v>1.59175975</v>
      </c>
      <c r="E30" s="20">
        <v>1.598401</v>
      </c>
      <c r="F30" s="20">
        <v>1.5841700000000001</v>
      </c>
      <c r="G30" s="20">
        <f t="shared" si="1"/>
        <v>1.5914435833333334</v>
      </c>
      <c r="H30" s="17" t="s">
        <v>19</v>
      </c>
      <c r="I30" s="17" t="s">
        <v>19</v>
      </c>
      <c r="J30" s="17" t="s">
        <v>19</v>
      </c>
      <c r="K30" s="17" t="s">
        <v>19</v>
      </c>
      <c r="L30" s="17" t="s">
        <v>19</v>
      </c>
      <c r="M30" s="17" t="s">
        <v>19</v>
      </c>
      <c r="N30" s="17" t="s">
        <v>19</v>
      </c>
      <c r="O30" s="17" t="s">
        <v>19</v>
      </c>
      <c r="P30" s="17" t="s">
        <v>19</v>
      </c>
      <c r="Q30" s="17" t="s">
        <v>19</v>
      </c>
      <c r="R30" s="17" t="s">
        <v>19</v>
      </c>
      <c r="S30" s="17" t="s">
        <v>19</v>
      </c>
    </row>
    <row r="31" spans="1:19" ht="39.75" customHeight="1">
      <c r="A31" s="27" t="s">
        <v>34</v>
      </c>
      <c r="B31" s="28" t="s">
        <v>35</v>
      </c>
      <c r="C31" s="17" t="s">
        <v>24</v>
      </c>
      <c r="D31" s="17">
        <f t="shared" ref="D31:F32" si="2">D33+D35+D37+D39</f>
        <v>1378</v>
      </c>
      <c r="E31" s="17">
        <f t="shared" si="2"/>
        <v>1294</v>
      </c>
      <c r="F31" s="17">
        <f t="shared" si="2"/>
        <v>985</v>
      </c>
      <c r="G31" s="20">
        <f t="shared" si="1"/>
        <v>1219</v>
      </c>
      <c r="H31" s="17" t="s">
        <v>19</v>
      </c>
      <c r="I31" s="17" t="s">
        <v>19</v>
      </c>
      <c r="J31" s="17" t="s">
        <v>19</v>
      </c>
      <c r="K31" s="17" t="s">
        <v>19</v>
      </c>
      <c r="L31" s="17" t="s">
        <v>19</v>
      </c>
      <c r="M31" s="17" t="s">
        <v>19</v>
      </c>
      <c r="N31" s="17" t="s">
        <v>19</v>
      </c>
      <c r="O31" s="17" t="s">
        <v>19</v>
      </c>
      <c r="P31" s="17" t="s">
        <v>19</v>
      </c>
      <c r="Q31" s="17" t="s">
        <v>19</v>
      </c>
      <c r="R31" s="17" t="s">
        <v>19</v>
      </c>
      <c r="S31" s="17" t="s">
        <v>19</v>
      </c>
    </row>
    <row r="32" spans="1:19" ht="45" customHeight="1">
      <c r="A32" s="27"/>
      <c r="B32" s="28"/>
      <c r="C32" s="17" t="s">
        <v>25</v>
      </c>
      <c r="D32" s="20">
        <f t="shared" si="2"/>
        <v>14.320549999999999</v>
      </c>
      <c r="E32" s="20">
        <f t="shared" si="2"/>
        <v>13.026000000000002</v>
      </c>
      <c r="F32" s="20">
        <f t="shared" si="2"/>
        <v>9.7264900000000001</v>
      </c>
      <c r="G32" s="20">
        <f t="shared" si="1"/>
        <v>12.35768</v>
      </c>
      <c r="H32" s="17" t="s">
        <v>19</v>
      </c>
      <c r="I32" s="17" t="s">
        <v>19</v>
      </c>
      <c r="J32" s="17" t="s">
        <v>19</v>
      </c>
      <c r="K32" s="17" t="s">
        <v>19</v>
      </c>
      <c r="L32" s="17" t="s">
        <v>19</v>
      </c>
      <c r="M32" s="17" t="s">
        <v>19</v>
      </c>
      <c r="N32" s="17" t="s">
        <v>19</v>
      </c>
      <c r="O32" s="17" t="s">
        <v>19</v>
      </c>
      <c r="P32" s="17" t="s">
        <v>19</v>
      </c>
      <c r="Q32" s="17" t="s">
        <v>19</v>
      </c>
      <c r="R32" s="17" t="s">
        <v>19</v>
      </c>
      <c r="S32" s="17" t="s">
        <v>19</v>
      </c>
    </row>
    <row r="33" spans="1:19" ht="28.5" customHeight="1">
      <c r="A33" s="27" t="s">
        <v>36</v>
      </c>
      <c r="B33" s="28" t="s">
        <v>27</v>
      </c>
      <c r="C33" s="17" t="s">
        <v>24</v>
      </c>
      <c r="D33" s="21">
        <v>909</v>
      </c>
      <c r="E33" s="21">
        <v>854</v>
      </c>
      <c r="F33" s="21">
        <v>650</v>
      </c>
      <c r="G33" s="20">
        <f t="shared" si="1"/>
        <v>804.33333333333337</v>
      </c>
      <c r="H33" s="17" t="s">
        <v>19</v>
      </c>
      <c r="I33" s="17" t="s">
        <v>19</v>
      </c>
      <c r="J33" s="17" t="s">
        <v>19</v>
      </c>
      <c r="K33" s="17" t="s">
        <v>19</v>
      </c>
      <c r="L33" s="17" t="s">
        <v>19</v>
      </c>
      <c r="M33" s="17" t="s">
        <v>19</v>
      </c>
      <c r="N33" s="17" t="s">
        <v>19</v>
      </c>
      <c r="O33" s="17" t="s">
        <v>19</v>
      </c>
      <c r="P33" s="17" t="s">
        <v>19</v>
      </c>
      <c r="Q33" s="17" t="s">
        <v>19</v>
      </c>
      <c r="R33" s="17" t="s">
        <v>19</v>
      </c>
      <c r="S33" s="17" t="s">
        <v>19</v>
      </c>
    </row>
    <row r="34" spans="1:19" ht="26.25" customHeight="1">
      <c r="A34" s="27"/>
      <c r="B34" s="28"/>
      <c r="C34" s="17" t="s">
        <v>25</v>
      </c>
      <c r="D34" s="22">
        <v>9.2081700000000009</v>
      </c>
      <c r="E34" s="22">
        <v>8.6510200000000008</v>
      </c>
      <c r="F34" s="22">
        <v>6.5845000000000011</v>
      </c>
      <c r="G34" s="20">
        <f t="shared" si="1"/>
        <v>8.1478966666666679</v>
      </c>
      <c r="H34" s="17" t="s">
        <v>19</v>
      </c>
      <c r="I34" s="17" t="s">
        <v>19</v>
      </c>
      <c r="J34" s="17" t="s">
        <v>19</v>
      </c>
      <c r="K34" s="17" t="s">
        <v>19</v>
      </c>
      <c r="L34" s="17" t="s">
        <v>19</v>
      </c>
      <c r="M34" s="17" t="s">
        <v>19</v>
      </c>
      <c r="N34" s="17" t="s">
        <v>19</v>
      </c>
      <c r="O34" s="17" t="s">
        <v>19</v>
      </c>
      <c r="P34" s="17" t="s">
        <v>19</v>
      </c>
      <c r="Q34" s="17" t="s">
        <v>19</v>
      </c>
      <c r="R34" s="17" t="s">
        <v>19</v>
      </c>
      <c r="S34" s="17" t="s">
        <v>19</v>
      </c>
    </row>
    <row r="35" spans="1:19" ht="30.75" customHeight="1">
      <c r="A35" s="27" t="s">
        <v>37</v>
      </c>
      <c r="B35" s="28" t="s">
        <v>29</v>
      </c>
      <c r="C35" s="17" t="s">
        <v>24</v>
      </c>
      <c r="D35" s="17">
        <v>70</v>
      </c>
      <c r="E35" s="17">
        <v>66</v>
      </c>
      <c r="F35" s="17">
        <v>50</v>
      </c>
      <c r="G35" s="20">
        <f t="shared" si="1"/>
        <v>62</v>
      </c>
      <c r="H35" s="17" t="s">
        <v>19</v>
      </c>
      <c r="I35" s="17" t="s">
        <v>19</v>
      </c>
      <c r="J35" s="17" t="s">
        <v>19</v>
      </c>
      <c r="K35" s="17" t="s">
        <v>19</v>
      </c>
      <c r="L35" s="17" t="s">
        <v>19</v>
      </c>
      <c r="M35" s="17" t="s">
        <v>19</v>
      </c>
      <c r="N35" s="17" t="s">
        <v>19</v>
      </c>
      <c r="O35" s="17" t="s">
        <v>19</v>
      </c>
      <c r="P35" s="17" t="s">
        <v>19</v>
      </c>
      <c r="Q35" s="17" t="s">
        <v>19</v>
      </c>
      <c r="R35" s="17" t="s">
        <v>19</v>
      </c>
      <c r="S35" s="17" t="s">
        <v>19</v>
      </c>
    </row>
    <row r="36" spans="1:19" ht="30.75" customHeight="1">
      <c r="A36" s="27"/>
      <c r="B36" s="28"/>
      <c r="C36" s="17" t="s">
        <v>25</v>
      </c>
      <c r="D36" s="20">
        <v>0.76685700000000001</v>
      </c>
      <c r="E36" s="20">
        <v>0.65624699999999991</v>
      </c>
      <c r="F36" s="20">
        <v>0.47129850000000001</v>
      </c>
      <c r="G36" s="20">
        <f t="shared" si="1"/>
        <v>0.63146749999999996</v>
      </c>
      <c r="H36" s="17" t="s">
        <v>19</v>
      </c>
      <c r="I36" s="17" t="s">
        <v>19</v>
      </c>
      <c r="J36" s="17" t="s">
        <v>19</v>
      </c>
      <c r="K36" s="17" t="s">
        <v>19</v>
      </c>
      <c r="L36" s="17" t="s">
        <v>19</v>
      </c>
      <c r="M36" s="17" t="s">
        <v>19</v>
      </c>
      <c r="N36" s="17" t="s">
        <v>19</v>
      </c>
      <c r="O36" s="17" t="s">
        <v>19</v>
      </c>
      <c r="P36" s="17" t="s">
        <v>19</v>
      </c>
      <c r="Q36" s="17" t="s">
        <v>19</v>
      </c>
      <c r="R36" s="17" t="s">
        <v>19</v>
      </c>
      <c r="S36" s="17" t="s">
        <v>19</v>
      </c>
    </row>
    <row r="37" spans="1:19" ht="30.75" customHeight="1">
      <c r="A37" s="27" t="s">
        <v>38</v>
      </c>
      <c r="B37" s="28" t="s">
        <v>31</v>
      </c>
      <c r="C37" s="17" t="s">
        <v>24</v>
      </c>
      <c r="D37" s="17">
        <v>234</v>
      </c>
      <c r="E37" s="17">
        <v>220</v>
      </c>
      <c r="F37" s="17">
        <v>167</v>
      </c>
      <c r="G37" s="20">
        <f t="shared" si="1"/>
        <v>207</v>
      </c>
      <c r="H37" s="17" t="s">
        <v>19</v>
      </c>
      <c r="I37" s="17" t="s">
        <v>19</v>
      </c>
      <c r="J37" s="17" t="s">
        <v>19</v>
      </c>
      <c r="K37" s="17" t="s">
        <v>19</v>
      </c>
      <c r="L37" s="17" t="s">
        <v>19</v>
      </c>
      <c r="M37" s="17" t="s">
        <v>19</v>
      </c>
      <c r="N37" s="17" t="s">
        <v>19</v>
      </c>
      <c r="O37" s="17" t="s">
        <v>19</v>
      </c>
      <c r="P37" s="17" t="s">
        <v>19</v>
      </c>
      <c r="Q37" s="17" t="s">
        <v>19</v>
      </c>
      <c r="R37" s="17" t="s">
        <v>19</v>
      </c>
      <c r="S37" s="17" t="s">
        <v>19</v>
      </c>
    </row>
    <row r="38" spans="1:19" ht="27.75" customHeight="1">
      <c r="A38" s="27"/>
      <c r="B38" s="28"/>
      <c r="C38" s="17" t="s">
        <v>25</v>
      </c>
      <c r="D38" s="20">
        <v>2.5561899999999995</v>
      </c>
      <c r="E38" s="20">
        <v>2.1874899999999999</v>
      </c>
      <c r="F38" s="20">
        <v>1.5709949999999995</v>
      </c>
      <c r="G38" s="20">
        <f t="shared" si="1"/>
        <v>2.1048916666666666</v>
      </c>
      <c r="H38" s="17" t="s">
        <v>19</v>
      </c>
      <c r="I38" s="17" t="s">
        <v>19</v>
      </c>
      <c r="J38" s="17" t="s">
        <v>19</v>
      </c>
      <c r="K38" s="17" t="s">
        <v>19</v>
      </c>
      <c r="L38" s="17" t="s">
        <v>19</v>
      </c>
      <c r="M38" s="17" t="s">
        <v>19</v>
      </c>
      <c r="N38" s="17" t="s">
        <v>19</v>
      </c>
      <c r="O38" s="17" t="s">
        <v>19</v>
      </c>
      <c r="P38" s="17" t="s">
        <v>19</v>
      </c>
      <c r="Q38" s="17" t="s">
        <v>19</v>
      </c>
      <c r="R38" s="17" t="s">
        <v>19</v>
      </c>
      <c r="S38" s="17" t="s">
        <v>19</v>
      </c>
    </row>
    <row r="39" spans="1:19" ht="30.75" customHeight="1">
      <c r="A39" s="27" t="s">
        <v>39</v>
      </c>
      <c r="B39" s="28" t="s">
        <v>33</v>
      </c>
      <c r="C39" s="17" t="s">
        <v>24</v>
      </c>
      <c r="D39" s="17">
        <v>165</v>
      </c>
      <c r="E39" s="17">
        <v>154</v>
      </c>
      <c r="F39" s="17">
        <v>118</v>
      </c>
      <c r="G39" s="20">
        <f t="shared" si="1"/>
        <v>145.66666666666666</v>
      </c>
      <c r="H39" s="17" t="s">
        <v>19</v>
      </c>
      <c r="I39" s="17" t="s">
        <v>19</v>
      </c>
      <c r="J39" s="17" t="s">
        <v>19</v>
      </c>
      <c r="K39" s="17" t="s">
        <v>19</v>
      </c>
      <c r="L39" s="17" t="s">
        <v>19</v>
      </c>
      <c r="M39" s="17" t="s">
        <v>19</v>
      </c>
      <c r="N39" s="17" t="s">
        <v>19</v>
      </c>
      <c r="O39" s="17" t="s">
        <v>19</v>
      </c>
      <c r="P39" s="17" t="s">
        <v>19</v>
      </c>
      <c r="Q39" s="17" t="s">
        <v>19</v>
      </c>
      <c r="R39" s="17" t="s">
        <v>19</v>
      </c>
      <c r="S39" s="17" t="s">
        <v>19</v>
      </c>
    </row>
    <row r="40" spans="1:19" ht="32.25" customHeight="1">
      <c r="A40" s="27"/>
      <c r="B40" s="28"/>
      <c r="C40" s="17" t="s">
        <v>25</v>
      </c>
      <c r="D40" s="20">
        <v>1.7893329999999996</v>
      </c>
      <c r="E40" s="20">
        <v>1.5312429999999997</v>
      </c>
      <c r="F40" s="20">
        <v>1.0996964999999996</v>
      </c>
      <c r="G40" s="20">
        <f t="shared" si="1"/>
        <v>1.4734241666666661</v>
      </c>
      <c r="H40" s="17" t="s">
        <v>19</v>
      </c>
      <c r="I40" s="17" t="s">
        <v>19</v>
      </c>
      <c r="J40" s="17" t="s">
        <v>19</v>
      </c>
      <c r="K40" s="17" t="s">
        <v>19</v>
      </c>
      <c r="L40" s="17" t="s">
        <v>19</v>
      </c>
      <c r="M40" s="17" t="s">
        <v>19</v>
      </c>
      <c r="N40" s="17" t="s">
        <v>19</v>
      </c>
      <c r="O40" s="17" t="s">
        <v>19</v>
      </c>
      <c r="P40" s="17" t="s">
        <v>19</v>
      </c>
      <c r="Q40" s="17" t="s">
        <v>19</v>
      </c>
      <c r="R40" s="17" t="s">
        <v>19</v>
      </c>
      <c r="S40" s="17" t="s">
        <v>19</v>
      </c>
    </row>
    <row r="41" spans="1:19" ht="40.5" customHeight="1">
      <c r="A41" s="27" t="s">
        <v>40</v>
      </c>
      <c r="B41" s="28" t="s">
        <v>41</v>
      </c>
      <c r="C41" s="17" t="s">
        <v>24</v>
      </c>
      <c r="D41" s="17">
        <f t="shared" ref="D41:F42" si="3">D43+D45+D47+D49</f>
        <v>1427</v>
      </c>
      <c r="E41" s="17">
        <f t="shared" si="3"/>
        <v>1277</v>
      </c>
      <c r="F41" s="17">
        <f t="shared" si="3"/>
        <v>1147</v>
      </c>
      <c r="G41" s="20">
        <f t="shared" si="1"/>
        <v>1283.6666666666667</v>
      </c>
      <c r="H41" s="17" t="s">
        <v>19</v>
      </c>
      <c r="I41" s="17" t="s">
        <v>19</v>
      </c>
      <c r="J41" s="17" t="s">
        <v>19</v>
      </c>
      <c r="K41" s="17" t="s">
        <v>19</v>
      </c>
      <c r="L41" s="17" t="s">
        <v>19</v>
      </c>
      <c r="M41" s="17" t="s">
        <v>19</v>
      </c>
      <c r="N41" s="17" t="s">
        <v>19</v>
      </c>
      <c r="O41" s="17" t="s">
        <v>19</v>
      </c>
      <c r="P41" s="17" t="s">
        <v>19</v>
      </c>
      <c r="Q41" s="17" t="s">
        <v>19</v>
      </c>
      <c r="R41" s="17" t="s">
        <v>19</v>
      </c>
      <c r="S41" s="17" t="s">
        <v>19</v>
      </c>
    </row>
    <row r="42" spans="1:19" ht="33" customHeight="1">
      <c r="A42" s="27"/>
      <c r="B42" s="28"/>
      <c r="C42" s="17" t="s">
        <v>25</v>
      </c>
      <c r="D42" s="20">
        <f t="shared" si="3"/>
        <v>14.26403</v>
      </c>
      <c r="E42" s="20">
        <f t="shared" si="3"/>
        <v>13.95</v>
      </c>
      <c r="F42" s="20">
        <f t="shared" si="3"/>
        <v>12.39822</v>
      </c>
      <c r="G42" s="20">
        <f t="shared" si="1"/>
        <v>13.537416666666667</v>
      </c>
      <c r="H42" s="17" t="s">
        <v>19</v>
      </c>
      <c r="I42" s="17" t="s">
        <v>19</v>
      </c>
      <c r="J42" s="17" t="s">
        <v>19</v>
      </c>
      <c r="K42" s="17" t="s">
        <v>19</v>
      </c>
      <c r="L42" s="17" t="s">
        <v>19</v>
      </c>
      <c r="M42" s="17" t="s">
        <v>19</v>
      </c>
      <c r="N42" s="17" t="s">
        <v>19</v>
      </c>
      <c r="O42" s="17" t="s">
        <v>19</v>
      </c>
      <c r="P42" s="17" t="s">
        <v>19</v>
      </c>
      <c r="Q42" s="17" t="s">
        <v>19</v>
      </c>
      <c r="R42" s="17" t="s">
        <v>19</v>
      </c>
      <c r="S42" s="17" t="s">
        <v>19</v>
      </c>
    </row>
    <row r="43" spans="1:19" ht="27" customHeight="1">
      <c r="A43" s="27" t="s">
        <v>42</v>
      </c>
      <c r="B43" s="28" t="s">
        <v>27</v>
      </c>
      <c r="C43" s="17" t="s">
        <v>24</v>
      </c>
      <c r="D43" s="21">
        <v>942</v>
      </c>
      <c r="E43" s="21">
        <v>842</v>
      </c>
      <c r="F43" s="21">
        <v>757</v>
      </c>
      <c r="G43" s="20">
        <f t="shared" si="1"/>
        <v>847</v>
      </c>
      <c r="H43" s="17" t="s">
        <v>19</v>
      </c>
      <c r="I43" s="17" t="s">
        <v>19</v>
      </c>
      <c r="J43" s="17" t="s">
        <v>19</v>
      </c>
      <c r="K43" s="17" t="s">
        <v>19</v>
      </c>
      <c r="L43" s="17" t="s">
        <v>19</v>
      </c>
      <c r="M43" s="17" t="s">
        <v>19</v>
      </c>
      <c r="N43" s="17" t="s">
        <v>19</v>
      </c>
      <c r="O43" s="17" t="s">
        <v>19</v>
      </c>
      <c r="P43" s="17" t="s">
        <v>19</v>
      </c>
      <c r="Q43" s="17" t="s">
        <v>19</v>
      </c>
      <c r="R43" s="17" t="s">
        <v>19</v>
      </c>
      <c r="S43" s="17" t="s">
        <v>19</v>
      </c>
    </row>
    <row r="44" spans="1:19" ht="30.75" customHeight="1">
      <c r="A44" s="27"/>
      <c r="B44" s="28"/>
      <c r="C44" s="17" t="s">
        <v>25</v>
      </c>
      <c r="D44" s="22">
        <v>9.5424600000000002</v>
      </c>
      <c r="E44" s="22">
        <v>8.5294600000000003</v>
      </c>
      <c r="F44" s="22">
        <v>7.6684100000000006</v>
      </c>
      <c r="G44" s="20">
        <f t="shared" si="1"/>
        <v>8.5801099999999995</v>
      </c>
      <c r="H44" s="17" t="s">
        <v>19</v>
      </c>
      <c r="I44" s="17" t="s">
        <v>19</v>
      </c>
      <c r="J44" s="17" t="s">
        <v>19</v>
      </c>
      <c r="K44" s="17" t="s">
        <v>19</v>
      </c>
      <c r="L44" s="17" t="s">
        <v>19</v>
      </c>
      <c r="M44" s="17" t="s">
        <v>19</v>
      </c>
      <c r="N44" s="17" t="s">
        <v>19</v>
      </c>
      <c r="O44" s="17" t="s">
        <v>19</v>
      </c>
      <c r="P44" s="17" t="s">
        <v>19</v>
      </c>
      <c r="Q44" s="17" t="s">
        <v>19</v>
      </c>
      <c r="R44" s="17" t="s">
        <v>19</v>
      </c>
      <c r="S44" s="17" t="s">
        <v>19</v>
      </c>
    </row>
    <row r="45" spans="1:19" ht="30.75" customHeight="1">
      <c r="A45" s="27" t="s">
        <v>43</v>
      </c>
      <c r="B45" s="28" t="s">
        <v>29</v>
      </c>
      <c r="C45" s="17" t="s">
        <v>24</v>
      </c>
      <c r="D45" s="17">
        <v>73</v>
      </c>
      <c r="E45" s="17">
        <v>65</v>
      </c>
      <c r="F45" s="17">
        <v>58</v>
      </c>
      <c r="G45" s="20">
        <f t="shared" si="1"/>
        <v>65.333333333333329</v>
      </c>
      <c r="H45" s="17" t="s">
        <v>19</v>
      </c>
      <c r="I45" s="17" t="s">
        <v>19</v>
      </c>
      <c r="J45" s="17" t="s">
        <v>19</v>
      </c>
      <c r="K45" s="17" t="s">
        <v>19</v>
      </c>
      <c r="L45" s="17" t="s">
        <v>19</v>
      </c>
      <c r="M45" s="17" t="s">
        <v>19</v>
      </c>
      <c r="N45" s="17" t="s">
        <v>19</v>
      </c>
      <c r="O45" s="17" t="s">
        <v>19</v>
      </c>
      <c r="P45" s="17" t="s">
        <v>19</v>
      </c>
      <c r="Q45" s="17" t="s">
        <v>19</v>
      </c>
      <c r="R45" s="17" t="s">
        <v>19</v>
      </c>
      <c r="S45" s="17" t="s">
        <v>19</v>
      </c>
    </row>
    <row r="46" spans="1:19" ht="29.25" customHeight="1">
      <c r="A46" s="27"/>
      <c r="B46" s="28"/>
      <c r="C46" s="17" t="s">
        <v>25</v>
      </c>
      <c r="D46" s="20">
        <v>0.70823549999999991</v>
      </c>
      <c r="E46" s="20">
        <v>0.81308099999999983</v>
      </c>
      <c r="F46" s="20">
        <v>0.70947149999999981</v>
      </c>
      <c r="G46" s="20">
        <f t="shared" si="1"/>
        <v>0.74359599999999981</v>
      </c>
      <c r="H46" s="17" t="s">
        <v>19</v>
      </c>
      <c r="I46" s="17" t="s">
        <v>19</v>
      </c>
      <c r="J46" s="17" t="s">
        <v>19</v>
      </c>
      <c r="K46" s="17" t="s">
        <v>19</v>
      </c>
      <c r="L46" s="17" t="s">
        <v>19</v>
      </c>
      <c r="M46" s="17" t="s">
        <v>19</v>
      </c>
      <c r="N46" s="17" t="s">
        <v>19</v>
      </c>
      <c r="O46" s="17" t="s">
        <v>19</v>
      </c>
      <c r="P46" s="17" t="s">
        <v>19</v>
      </c>
      <c r="Q46" s="17" t="s">
        <v>19</v>
      </c>
      <c r="R46" s="17" t="s">
        <v>19</v>
      </c>
      <c r="S46" s="17" t="s">
        <v>19</v>
      </c>
    </row>
    <row r="47" spans="1:19" ht="31.5" customHeight="1">
      <c r="A47" s="27" t="s">
        <v>44</v>
      </c>
      <c r="B47" s="28" t="s">
        <v>31</v>
      </c>
      <c r="C47" s="17" t="s">
        <v>24</v>
      </c>
      <c r="D47" s="17">
        <v>242</v>
      </c>
      <c r="E47" s="17">
        <v>217</v>
      </c>
      <c r="F47" s="17">
        <v>195</v>
      </c>
      <c r="G47" s="20">
        <f t="shared" si="1"/>
        <v>218</v>
      </c>
      <c r="H47" s="17" t="s">
        <v>19</v>
      </c>
      <c r="I47" s="17" t="s">
        <v>19</v>
      </c>
      <c r="J47" s="17" t="s">
        <v>19</v>
      </c>
      <c r="K47" s="17" t="s">
        <v>19</v>
      </c>
      <c r="L47" s="17" t="s">
        <v>19</v>
      </c>
      <c r="M47" s="17" t="s">
        <v>19</v>
      </c>
      <c r="N47" s="17" t="s">
        <v>19</v>
      </c>
      <c r="O47" s="17" t="s">
        <v>19</v>
      </c>
      <c r="P47" s="17" t="s">
        <v>19</v>
      </c>
      <c r="Q47" s="17" t="s">
        <v>19</v>
      </c>
      <c r="R47" s="17" t="s">
        <v>19</v>
      </c>
      <c r="S47" s="17" t="s">
        <v>19</v>
      </c>
    </row>
    <row r="48" spans="1:19" ht="30.75" customHeight="1">
      <c r="A48" s="27"/>
      <c r="B48" s="28"/>
      <c r="C48" s="17" t="s">
        <v>25</v>
      </c>
      <c r="D48" s="20">
        <v>2.3607849999999999</v>
      </c>
      <c r="E48" s="20">
        <v>2.7102699999999995</v>
      </c>
      <c r="F48" s="20">
        <v>2.3649049999999994</v>
      </c>
      <c r="G48" s="20">
        <f t="shared" si="1"/>
        <v>2.4786533333333329</v>
      </c>
      <c r="H48" s="17" t="s">
        <v>19</v>
      </c>
      <c r="I48" s="17" t="s">
        <v>19</v>
      </c>
      <c r="J48" s="17" t="s">
        <v>19</v>
      </c>
      <c r="K48" s="17" t="s">
        <v>19</v>
      </c>
      <c r="L48" s="17" t="s">
        <v>19</v>
      </c>
      <c r="M48" s="17" t="s">
        <v>19</v>
      </c>
      <c r="N48" s="17" t="s">
        <v>19</v>
      </c>
      <c r="O48" s="17" t="s">
        <v>19</v>
      </c>
      <c r="P48" s="17" t="s">
        <v>19</v>
      </c>
      <c r="Q48" s="17" t="s">
        <v>19</v>
      </c>
      <c r="R48" s="17" t="s">
        <v>19</v>
      </c>
      <c r="S48" s="17" t="s">
        <v>19</v>
      </c>
    </row>
    <row r="49" spans="1:19" ht="27.75" customHeight="1">
      <c r="A49" s="27" t="s">
        <v>45</v>
      </c>
      <c r="B49" s="28" t="s">
        <v>33</v>
      </c>
      <c r="C49" s="17" t="s">
        <v>24</v>
      </c>
      <c r="D49" s="17">
        <v>170</v>
      </c>
      <c r="E49" s="17">
        <v>153</v>
      </c>
      <c r="F49" s="17">
        <v>137</v>
      </c>
      <c r="G49" s="20">
        <f t="shared" si="1"/>
        <v>153.33333333333334</v>
      </c>
      <c r="H49" s="17" t="s">
        <v>19</v>
      </c>
      <c r="I49" s="17" t="s">
        <v>19</v>
      </c>
      <c r="J49" s="17" t="s">
        <v>19</v>
      </c>
      <c r="K49" s="17" t="s">
        <v>19</v>
      </c>
      <c r="L49" s="17" t="s">
        <v>19</v>
      </c>
      <c r="M49" s="17" t="s">
        <v>19</v>
      </c>
      <c r="N49" s="17" t="s">
        <v>19</v>
      </c>
      <c r="O49" s="17" t="s">
        <v>19</v>
      </c>
      <c r="P49" s="17" t="s">
        <v>19</v>
      </c>
      <c r="Q49" s="17" t="s">
        <v>19</v>
      </c>
      <c r="R49" s="17" t="s">
        <v>19</v>
      </c>
      <c r="S49" s="17" t="s">
        <v>19</v>
      </c>
    </row>
    <row r="50" spans="1:19" ht="27.75" customHeight="1">
      <c r="A50" s="27"/>
      <c r="B50" s="28"/>
      <c r="C50" s="17" t="s">
        <v>25</v>
      </c>
      <c r="D50" s="20">
        <v>1.6525494999999999</v>
      </c>
      <c r="E50" s="20">
        <v>1.8971889999999996</v>
      </c>
      <c r="F50" s="20">
        <v>1.6554334999999993</v>
      </c>
      <c r="G50" s="20">
        <f t="shared" si="1"/>
        <v>1.7350573333333328</v>
      </c>
      <c r="H50" s="17" t="s">
        <v>19</v>
      </c>
      <c r="I50" s="17" t="s">
        <v>19</v>
      </c>
      <c r="J50" s="17" t="s">
        <v>19</v>
      </c>
      <c r="K50" s="17" t="s">
        <v>19</v>
      </c>
      <c r="L50" s="17" t="s">
        <v>19</v>
      </c>
      <c r="M50" s="17" t="s">
        <v>19</v>
      </c>
      <c r="N50" s="17" t="s">
        <v>19</v>
      </c>
      <c r="O50" s="17" t="s">
        <v>19</v>
      </c>
      <c r="P50" s="17" t="s">
        <v>19</v>
      </c>
      <c r="Q50" s="17" t="s">
        <v>19</v>
      </c>
      <c r="R50" s="17" t="s">
        <v>19</v>
      </c>
      <c r="S50" s="17" t="s">
        <v>19</v>
      </c>
    </row>
    <row r="51" spans="1:19" ht="102.75" customHeight="1">
      <c r="A51" s="18" t="s">
        <v>46</v>
      </c>
      <c r="B51" s="23" t="s">
        <v>47</v>
      </c>
      <c r="C51" s="17" t="s">
        <v>48</v>
      </c>
      <c r="D51" s="24">
        <f>SUM(D52:D55)</f>
        <v>121.85499999999999</v>
      </c>
      <c r="E51" s="20">
        <f>SUM(E52:E55)</f>
        <v>133.53800000000001</v>
      </c>
      <c r="F51" s="20">
        <f>SUM(F52:F55)</f>
        <v>137.80499999999998</v>
      </c>
      <c r="G51" s="20">
        <f>(D51+E51+F51)/3</f>
        <v>131.066</v>
      </c>
      <c r="H51" s="20">
        <f>SUM(H52:H55)</f>
        <v>129.16</v>
      </c>
      <c r="I51" s="17"/>
      <c r="J51" s="20">
        <f>SUM(J52:J55)</f>
        <v>167.43200000000002</v>
      </c>
      <c r="K51" s="17"/>
      <c r="L51" s="20">
        <f>SUM(L52:L55)</f>
        <v>175.74</v>
      </c>
      <c r="M51" s="17"/>
      <c r="N51" s="20">
        <f>SUM(N52:N55)</f>
        <v>186.607</v>
      </c>
      <c r="O51" s="17"/>
      <c r="P51" s="20">
        <f>SUM(P52:P55)</f>
        <v>194.10399999999998</v>
      </c>
      <c r="Q51" s="25"/>
      <c r="R51" s="20">
        <f>SUM(R52:R55)</f>
        <v>204.161</v>
      </c>
      <c r="S51" s="26"/>
    </row>
    <row r="52" spans="1:19" ht="39.75" customHeight="1">
      <c r="A52" s="18" t="s">
        <v>49</v>
      </c>
      <c r="B52" s="23" t="s">
        <v>50</v>
      </c>
      <c r="C52" s="17" t="s">
        <v>48</v>
      </c>
      <c r="D52" s="20">
        <v>4.6900000000000004</v>
      </c>
      <c r="E52" s="20">
        <v>5.6970000000000001</v>
      </c>
      <c r="F52" s="20">
        <v>7.34</v>
      </c>
      <c r="G52" s="20">
        <f>(D52+E52+F52)/3</f>
        <v>5.9089999999999998</v>
      </c>
      <c r="H52" s="20">
        <v>5</v>
      </c>
      <c r="I52" s="17"/>
      <c r="J52" s="17">
        <f>5.535+10.454</f>
        <v>15.989000000000001</v>
      </c>
      <c r="K52" s="17"/>
      <c r="L52" s="17">
        <f>5.7+10.295</f>
        <v>15.995000000000001</v>
      </c>
      <c r="M52" s="17"/>
      <c r="N52" s="17">
        <f>10.194+7.425</f>
        <v>17.619</v>
      </c>
      <c r="O52" s="17"/>
      <c r="P52" s="25">
        <f>9.728+6.404</f>
        <v>16.131999999999998</v>
      </c>
      <c r="Q52" s="25"/>
      <c r="R52" s="25">
        <f>10.4+7.585</f>
        <v>17.984999999999999</v>
      </c>
      <c r="S52" s="26"/>
    </row>
    <row r="53" spans="1:19" ht="47.25">
      <c r="A53" s="18" t="s">
        <v>51</v>
      </c>
      <c r="B53" s="23" t="s">
        <v>52</v>
      </c>
      <c r="C53" s="17" t="s">
        <v>48</v>
      </c>
      <c r="D53" s="20">
        <v>43.625</v>
      </c>
      <c r="E53" s="20">
        <v>58.718000000000004</v>
      </c>
      <c r="F53" s="20">
        <v>35.674999999999997</v>
      </c>
      <c r="G53" s="20">
        <f>(D53+E53+F53)/3</f>
        <v>46.006</v>
      </c>
      <c r="H53" s="20">
        <v>57.26</v>
      </c>
      <c r="I53" s="17"/>
      <c r="J53" s="17">
        <v>51.156999999999996</v>
      </c>
      <c r="K53" s="17"/>
      <c r="L53" s="17">
        <v>53.65</v>
      </c>
      <c r="M53" s="17"/>
      <c r="N53" s="17">
        <v>56.97</v>
      </c>
      <c r="O53" s="17"/>
      <c r="P53" s="25">
        <v>59.5</v>
      </c>
      <c r="Q53" s="25"/>
      <c r="R53" s="25">
        <v>62.35</v>
      </c>
      <c r="S53" s="26"/>
    </row>
    <row r="54" spans="1:19" ht="54.75" customHeight="1">
      <c r="A54" s="18" t="s">
        <v>53</v>
      </c>
      <c r="B54" s="23" t="s">
        <v>54</v>
      </c>
      <c r="C54" s="17" t="s">
        <v>48</v>
      </c>
      <c r="D54" s="20">
        <v>73.38</v>
      </c>
      <c r="E54" s="20">
        <v>68.8</v>
      </c>
      <c r="F54" s="20">
        <v>94.63</v>
      </c>
      <c r="G54" s="20">
        <f>(D54+E54+F54)/3</f>
        <v>78.936666666666667</v>
      </c>
      <c r="H54" s="20">
        <v>66.900000000000006</v>
      </c>
      <c r="I54" s="17"/>
      <c r="J54" s="17">
        <f>110.74-10.454</f>
        <v>100.286</v>
      </c>
      <c r="K54" s="17"/>
      <c r="L54" s="17">
        <f>116.39-10.295</f>
        <v>106.095</v>
      </c>
      <c r="M54" s="17"/>
      <c r="N54" s="17">
        <f>122.212-10.194</f>
        <v>112.018</v>
      </c>
      <c r="O54" s="17"/>
      <c r="P54" s="25">
        <f>128.2-9.728</f>
        <v>118.47199999999999</v>
      </c>
      <c r="Q54" s="25"/>
      <c r="R54" s="25">
        <f>134.226-10.4</f>
        <v>123.82599999999999</v>
      </c>
      <c r="S54" s="26"/>
    </row>
    <row r="55" spans="1:19" ht="48.75" customHeight="1">
      <c r="A55" s="18" t="s">
        <v>55</v>
      </c>
      <c r="B55" s="23" t="s">
        <v>56</v>
      </c>
      <c r="C55" s="17" t="s">
        <v>48</v>
      </c>
      <c r="D55" s="20">
        <v>0.16</v>
      </c>
      <c r="E55" s="20">
        <v>0.32300000000000001</v>
      </c>
      <c r="F55" s="20">
        <v>0.16</v>
      </c>
      <c r="G55" s="20">
        <f>(D55+E55+F55)/3</f>
        <v>0.21433333333333335</v>
      </c>
      <c r="H55" s="17" t="s">
        <v>19</v>
      </c>
      <c r="I55" s="17" t="s">
        <v>19</v>
      </c>
      <c r="J55" s="17" t="s">
        <v>19</v>
      </c>
      <c r="K55" s="17" t="s">
        <v>19</v>
      </c>
      <c r="L55" s="17" t="s">
        <v>19</v>
      </c>
      <c r="M55" s="17" t="s">
        <v>19</v>
      </c>
      <c r="N55" s="17" t="s">
        <v>19</v>
      </c>
      <c r="O55" s="17" t="s">
        <v>19</v>
      </c>
      <c r="P55" s="17" t="s">
        <v>19</v>
      </c>
      <c r="Q55" s="17" t="s">
        <v>19</v>
      </c>
      <c r="R55" s="17" t="s">
        <v>19</v>
      </c>
      <c r="S55" s="26"/>
    </row>
    <row r="56" spans="1:19" ht="29.25" customHeight="1">
      <c r="A56" s="27" t="s">
        <v>57</v>
      </c>
      <c r="B56" s="28" t="s">
        <v>58</v>
      </c>
      <c r="C56" s="17" t="s">
        <v>59</v>
      </c>
      <c r="D56" s="17" t="s">
        <v>19</v>
      </c>
      <c r="E56" s="17" t="s">
        <v>19</v>
      </c>
      <c r="F56" s="17" t="s">
        <v>19</v>
      </c>
      <c r="G56" s="17" t="s">
        <v>19</v>
      </c>
      <c r="H56" s="17" t="s">
        <v>19</v>
      </c>
      <c r="I56" s="17" t="s">
        <v>19</v>
      </c>
      <c r="J56" s="17" t="s">
        <v>19</v>
      </c>
      <c r="K56" s="17" t="s">
        <v>19</v>
      </c>
      <c r="L56" s="17" t="s">
        <v>19</v>
      </c>
      <c r="M56" s="17" t="s">
        <v>19</v>
      </c>
      <c r="N56" s="17" t="s">
        <v>19</v>
      </c>
      <c r="O56" s="17" t="s">
        <v>19</v>
      </c>
      <c r="P56" s="17" t="s">
        <v>19</v>
      </c>
      <c r="Q56" s="17" t="s">
        <v>19</v>
      </c>
      <c r="R56" s="17" t="s">
        <v>19</v>
      </c>
      <c r="S56" s="26"/>
    </row>
    <row r="57" spans="1:19" ht="27.75" customHeight="1">
      <c r="A57" s="27"/>
      <c r="B57" s="28"/>
      <c r="C57" s="17" t="s">
        <v>60</v>
      </c>
      <c r="D57" s="17">
        <f t="shared" ref="D57:F58" si="4">D61+D69</f>
        <v>2.79</v>
      </c>
      <c r="E57" s="17">
        <f>E69</f>
        <v>3.41</v>
      </c>
      <c r="F57" s="17">
        <f>F69</f>
        <v>0.5</v>
      </c>
      <c r="G57" s="20">
        <f>(D57+E57+F57)/3</f>
        <v>2.2333333333333334</v>
      </c>
      <c r="H57" s="17">
        <f>H61+H69</f>
        <v>2.63</v>
      </c>
      <c r="I57" s="17"/>
      <c r="J57" s="17">
        <f>J69</f>
        <v>7.62</v>
      </c>
      <c r="K57" s="17">
        <f t="shared" ref="K57:R57" si="5">K69</f>
        <v>0</v>
      </c>
      <c r="L57" s="17">
        <f t="shared" si="5"/>
        <v>7.62</v>
      </c>
      <c r="M57" s="17">
        <f t="shared" si="5"/>
        <v>0</v>
      </c>
      <c r="N57" s="17">
        <f t="shared" si="5"/>
        <v>7.62</v>
      </c>
      <c r="O57" s="17">
        <f t="shared" si="5"/>
        <v>0</v>
      </c>
      <c r="P57" s="17">
        <f t="shared" si="5"/>
        <v>7.62</v>
      </c>
      <c r="Q57" s="17">
        <f t="shared" si="5"/>
        <v>0</v>
      </c>
      <c r="R57" s="17">
        <f t="shared" si="5"/>
        <v>7.62</v>
      </c>
      <c r="S57" s="26"/>
    </row>
    <row r="58" spans="1:19" ht="27.75" customHeight="1">
      <c r="A58" s="27"/>
      <c r="B58" s="28"/>
      <c r="C58" s="17" t="s">
        <v>61</v>
      </c>
      <c r="D58" s="17">
        <f t="shared" si="4"/>
        <v>43.15</v>
      </c>
      <c r="E58" s="17">
        <f t="shared" si="4"/>
        <v>49.59</v>
      </c>
      <c r="F58" s="17">
        <f t="shared" si="4"/>
        <v>31.18</v>
      </c>
      <c r="G58" s="20">
        <f>(D58+E58+F58)/3</f>
        <v>41.306666666666672</v>
      </c>
      <c r="H58" s="17">
        <f>H62+H70</f>
        <v>34.35</v>
      </c>
      <c r="I58" s="17"/>
      <c r="J58" s="17">
        <f>J62+J70</f>
        <v>79.449999999999989</v>
      </c>
      <c r="K58" s="17"/>
      <c r="L58" s="17">
        <f>L62+L70</f>
        <v>71.239999999999995</v>
      </c>
      <c r="M58" s="17"/>
      <c r="N58" s="17">
        <f>N62+N70</f>
        <v>78.757000000000005</v>
      </c>
      <c r="O58" s="17"/>
      <c r="P58" s="17">
        <f>P62+P70</f>
        <v>79.540999999999997</v>
      </c>
      <c r="Q58" s="25"/>
      <c r="R58" s="17">
        <f>R62+R70</f>
        <v>80.09</v>
      </c>
      <c r="S58" s="26"/>
    </row>
    <row r="59" spans="1:19" ht="24" customHeight="1">
      <c r="A59" s="27"/>
      <c r="B59" s="28"/>
      <c r="C59" s="17" t="s">
        <v>62</v>
      </c>
      <c r="D59" s="17" t="s">
        <v>19</v>
      </c>
      <c r="E59" s="17" t="s">
        <v>19</v>
      </c>
      <c r="F59" s="17" t="s">
        <v>19</v>
      </c>
      <c r="G59" s="17" t="s">
        <v>19</v>
      </c>
      <c r="H59" s="17" t="s">
        <v>19</v>
      </c>
      <c r="I59" s="17" t="s">
        <v>19</v>
      </c>
      <c r="J59" s="17" t="s">
        <v>19</v>
      </c>
      <c r="K59" s="17" t="s">
        <v>19</v>
      </c>
      <c r="L59" s="17" t="s">
        <v>19</v>
      </c>
      <c r="M59" s="17" t="s">
        <v>19</v>
      </c>
      <c r="N59" s="17" t="s">
        <v>19</v>
      </c>
      <c r="O59" s="17" t="s">
        <v>19</v>
      </c>
      <c r="P59" s="17" t="s">
        <v>19</v>
      </c>
      <c r="Q59" s="17" t="s">
        <v>19</v>
      </c>
      <c r="R59" s="17" t="s">
        <v>19</v>
      </c>
      <c r="S59" s="26"/>
    </row>
    <row r="60" spans="1:19" ht="15.75">
      <c r="A60" s="27" t="s">
        <v>63</v>
      </c>
      <c r="B60" s="28" t="s">
        <v>29</v>
      </c>
      <c r="C60" s="17" t="s">
        <v>59</v>
      </c>
      <c r="D60" s="17" t="s">
        <v>19</v>
      </c>
      <c r="E60" s="17" t="s">
        <v>19</v>
      </c>
      <c r="F60" s="17" t="s">
        <v>19</v>
      </c>
      <c r="G60" s="17" t="s">
        <v>19</v>
      </c>
      <c r="H60" s="17" t="s">
        <v>19</v>
      </c>
      <c r="I60" s="17" t="s">
        <v>19</v>
      </c>
      <c r="J60" s="17" t="s">
        <v>19</v>
      </c>
      <c r="K60" s="17" t="s">
        <v>19</v>
      </c>
      <c r="L60" s="17" t="s">
        <v>19</v>
      </c>
      <c r="M60" s="17" t="s">
        <v>19</v>
      </c>
      <c r="N60" s="17" t="s">
        <v>19</v>
      </c>
      <c r="O60" s="17" t="s">
        <v>19</v>
      </c>
      <c r="P60" s="17" t="s">
        <v>19</v>
      </c>
      <c r="Q60" s="17" t="s">
        <v>19</v>
      </c>
      <c r="R60" s="17" t="s">
        <v>19</v>
      </c>
      <c r="S60" s="26"/>
    </row>
    <row r="61" spans="1:19" ht="15.75">
      <c r="A61" s="27"/>
      <c r="B61" s="28"/>
      <c r="C61" s="17" t="s">
        <v>60</v>
      </c>
      <c r="D61" s="17">
        <v>0.79</v>
      </c>
      <c r="E61" s="17" t="s">
        <v>19</v>
      </c>
      <c r="F61" s="17" t="s">
        <v>19</v>
      </c>
      <c r="G61" s="20">
        <f>(D61)/3</f>
        <v>0.26333333333333336</v>
      </c>
      <c r="H61" s="17">
        <v>0.79</v>
      </c>
      <c r="I61" s="17"/>
      <c r="J61" s="17" t="s">
        <v>19</v>
      </c>
      <c r="K61" s="17" t="s">
        <v>19</v>
      </c>
      <c r="L61" s="17" t="s">
        <v>19</v>
      </c>
      <c r="M61" s="17" t="s">
        <v>19</v>
      </c>
      <c r="N61" s="17" t="s">
        <v>19</v>
      </c>
      <c r="O61" s="17" t="s">
        <v>19</v>
      </c>
      <c r="P61" s="17" t="s">
        <v>19</v>
      </c>
      <c r="Q61" s="17" t="s">
        <v>19</v>
      </c>
      <c r="R61" s="17" t="s">
        <v>19</v>
      </c>
      <c r="S61" s="26"/>
    </row>
    <row r="62" spans="1:19" ht="15.75">
      <c r="A62" s="27"/>
      <c r="B62" s="28"/>
      <c r="C62" s="17" t="s">
        <v>61</v>
      </c>
      <c r="D62" s="17">
        <v>27.39</v>
      </c>
      <c r="E62" s="17">
        <v>37.96</v>
      </c>
      <c r="F62" s="17">
        <v>19.89</v>
      </c>
      <c r="G62" s="20">
        <f>(D62+E62+F62)/3</f>
        <v>28.41333333333333</v>
      </c>
      <c r="H62" s="17">
        <v>20.13</v>
      </c>
      <c r="I62" s="17"/>
      <c r="J62" s="17">
        <v>40.08</v>
      </c>
      <c r="K62" s="17"/>
      <c r="L62" s="17">
        <v>41.86</v>
      </c>
      <c r="M62" s="17"/>
      <c r="N62" s="17">
        <v>39.517000000000003</v>
      </c>
      <c r="O62" s="17"/>
      <c r="P62" s="25">
        <v>40.301000000000002</v>
      </c>
      <c r="Q62" s="25"/>
      <c r="R62" s="25">
        <v>40.44</v>
      </c>
      <c r="S62" s="26"/>
    </row>
    <row r="63" spans="1:19" ht="18.75">
      <c r="A63" s="27"/>
      <c r="B63" s="28"/>
      <c r="C63" s="17" t="s">
        <v>62</v>
      </c>
      <c r="D63" s="17" t="s">
        <v>19</v>
      </c>
      <c r="E63" s="17" t="s">
        <v>19</v>
      </c>
      <c r="F63" s="17" t="s">
        <v>19</v>
      </c>
      <c r="G63" s="17" t="s">
        <v>19</v>
      </c>
      <c r="H63" s="17" t="s">
        <v>19</v>
      </c>
      <c r="I63" s="17" t="s">
        <v>19</v>
      </c>
      <c r="J63" s="17" t="s">
        <v>19</v>
      </c>
      <c r="K63" s="17" t="s">
        <v>19</v>
      </c>
      <c r="L63" s="17" t="s">
        <v>19</v>
      </c>
      <c r="M63" s="17" t="s">
        <v>19</v>
      </c>
      <c r="N63" s="17" t="s">
        <v>19</v>
      </c>
      <c r="O63" s="17" t="s">
        <v>19</v>
      </c>
      <c r="P63" s="17" t="s">
        <v>19</v>
      </c>
      <c r="Q63" s="17" t="s">
        <v>19</v>
      </c>
      <c r="R63" s="17" t="s">
        <v>19</v>
      </c>
      <c r="S63" s="26"/>
    </row>
    <row r="64" spans="1:19" ht="15.75">
      <c r="A64" s="27" t="s">
        <v>64</v>
      </c>
      <c r="B64" s="28" t="s">
        <v>31</v>
      </c>
      <c r="C64" s="17" t="s">
        <v>59</v>
      </c>
      <c r="D64" s="17" t="s">
        <v>19</v>
      </c>
      <c r="E64" s="17" t="s">
        <v>19</v>
      </c>
      <c r="F64" s="17" t="s">
        <v>19</v>
      </c>
      <c r="G64" s="17" t="s">
        <v>19</v>
      </c>
      <c r="H64" s="17" t="s">
        <v>19</v>
      </c>
      <c r="I64" s="17" t="s">
        <v>19</v>
      </c>
      <c r="J64" s="17" t="s">
        <v>19</v>
      </c>
      <c r="K64" s="17" t="s">
        <v>19</v>
      </c>
      <c r="L64" s="17" t="s">
        <v>19</v>
      </c>
      <c r="M64" s="17" t="s">
        <v>19</v>
      </c>
      <c r="N64" s="17" t="s">
        <v>19</v>
      </c>
      <c r="O64" s="17" t="s">
        <v>19</v>
      </c>
      <c r="P64" s="17" t="s">
        <v>19</v>
      </c>
      <c r="Q64" s="17" t="s">
        <v>19</v>
      </c>
      <c r="R64" s="17" t="s">
        <v>19</v>
      </c>
      <c r="S64" s="26"/>
    </row>
    <row r="65" spans="1:19" ht="15.75">
      <c r="A65" s="27"/>
      <c r="B65" s="28"/>
      <c r="C65" s="17" t="s">
        <v>60</v>
      </c>
      <c r="D65" s="17" t="s">
        <v>19</v>
      </c>
      <c r="E65" s="17" t="s">
        <v>19</v>
      </c>
      <c r="F65" s="17" t="s">
        <v>19</v>
      </c>
      <c r="G65" s="17" t="s">
        <v>19</v>
      </c>
      <c r="H65" s="17" t="s">
        <v>19</v>
      </c>
      <c r="I65" s="17" t="s">
        <v>19</v>
      </c>
      <c r="J65" s="17" t="s">
        <v>19</v>
      </c>
      <c r="K65" s="17" t="s">
        <v>19</v>
      </c>
      <c r="L65" s="17" t="s">
        <v>19</v>
      </c>
      <c r="M65" s="17" t="s">
        <v>19</v>
      </c>
      <c r="N65" s="17" t="s">
        <v>19</v>
      </c>
      <c r="O65" s="17" t="s">
        <v>19</v>
      </c>
      <c r="P65" s="17" t="s">
        <v>19</v>
      </c>
      <c r="Q65" s="17" t="s">
        <v>19</v>
      </c>
      <c r="R65" s="17" t="s">
        <v>19</v>
      </c>
      <c r="S65" s="26"/>
    </row>
    <row r="66" spans="1:19" ht="15.75">
      <c r="A66" s="27"/>
      <c r="B66" s="28"/>
      <c r="C66" s="17" t="s">
        <v>61</v>
      </c>
      <c r="D66" s="17" t="s">
        <v>19</v>
      </c>
      <c r="E66" s="17" t="s">
        <v>19</v>
      </c>
      <c r="F66" s="17" t="s">
        <v>19</v>
      </c>
      <c r="G66" s="17" t="s">
        <v>19</v>
      </c>
      <c r="H66" s="17" t="s">
        <v>19</v>
      </c>
      <c r="I66" s="17" t="s">
        <v>19</v>
      </c>
      <c r="J66" s="17" t="s">
        <v>19</v>
      </c>
      <c r="K66" s="17" t="s">
        <v>19</v>
      </c>
      <c r="L66" s="17" t="s">
        <v>19</v>
      </c>
      <c r="M66" s="17" t="s">
        <v>19</v>
      </c>
      <c r="N66" s="17" t="s">
        <v>19</v>
      </c>
      <c r="O66" s="17" t="s">
        <v>19</v>
      </c>
      <c r="P66" s="17" t="s">
        <v>19</v>
      </c>
      <c r="Q66" s="17" t="s">
        <v>19</v>
      </c>
      <c r="R66" s="17" t="s">
        <v>19</v>
      </c>
      <c r="S66" s="26"/>
    </row>
    <row r="67" spans="1:19" ht="18.75">
      <c r="A67" s="27"/>
      <c r="B67" s="28"/>
      <c r="C67" s="17" t="s">
        <v>62</v>
      </c>
      <c r="D67" s="17" t="s">
        <v>19</v>
      </c>
      <c r="E67" s="17" t="s">
        <v>19</v>
      </c>
      <c r="F67" s="17" t="s">
        <v>19</v>
      </c>
      <c r="G67" s="17" t="s">
        <v>19</v>
      </c>
      <c r="H67" s="17" t="s">
        <v>19</v>
      </c>
      <c r="I67" s="17" t="s">
        <v>19</v>
      </c>
      <c r="J67" s="17" t="s">
        <v>19</v>
      </c>
      <c r="K67" s="17" t="s">
        <v>19</v>
      </c>
      <c r="L67" s="17" t="s">
        <v>19</v>
      </c>
      <c r="M67" s="17" t="s">
        <v>19</v>
      </c>
      <c r="N67" s="17" t="s">
        <v>19</v>
      </c>
      <c r="O67" s="17" t="s">
        <v>19</v>
      </c>
      <c r="P67" s="17" t="s">
        <v>19</v>
      </c>
      <c r="Q67" s="17" t="s">
        <v>19</v>
      </c>
      <c r="R67" s="17" t="s">
        <v>19</v>
      </c>
      <c r="S67" s="26"/>
    </row>
    <row r="68" spans="1:19" ht="15.75">
      <c r="A68" s="27" t="s">
        <v>65</v>
      </c>
      <c r="B68" s="28" t="s">
        <v>33</v>
      </c>
      <c r="C68" s="17" t="s">
        <v>59</v>
      </c>
      <c r="D68" s="17" t="s">
        <v>19</v>
      </c>
      <c r="E68" s="17" t="s">
        <v>19</v>
      </c>
      <c r="F68" s="17" t="s">
        <v>19</v>
      </c>
      <c r="G68" s="17" t="s">
        <v>19</v>
      </c>
      <c r="H68" s="17" t="s">
        <v>19</v>
      </c>
      <c r="I68" s="17" t="s">
        <v>19</v>
      </c>
      <c r="J68" s="17" t="s">
        <v>19</v>
      </c>
      <c r="K68" s="17" t="s">
        <v>19</v>
      </c>
      <c r="L68" s="17" t="s">
        <v>19</v>
      </c>
      <c r="M68" s="17" t="s">
        <v>19</v>
      </c>
      <c r="N68" s="17" t="s">
        <v>19</v>
      </c>
      <c r="O68" s="17" t="s">
        <v>19</v>
      </c>
      <c r="P68" s="17" t="s">
        <v>19</v>
      </c>
      <c r="Q68" s="17" t="s">
        <v>19</v>
      </c>
      <c r="R68" s="17" t="s">
        <v>19</v>
      </c>
      <c r="S68" s="26"/>
    </row>
    <row r="69" spans="1:19" ht="15.75">
      <c r="A69" s="27"/>
      <c r="B69" s="28"/>
      <c r="C69" s="17" t="s">
        <v>60</v>
      </c>
      <c r="D69" s="17">
        <v>2</v>
      </c>
      <c r="E69" s="17">
        <v>3.41</v>
      </c>
      <c r="F69" s="17">
        <v>0.5</v>
      </c>
      <c r="G69" s="20">
        <f>(D69+E69+F69)/3</f>
        <v>1.97</v>
      </c>
      <c r="H69" s="17">
        <v>1.84</v>
      </c>
      <c r="I69" s="17"/>
      <c r="J69" s="17">
        <v>7.62</v>
      </c>
      <c r="K69" s="17"/>
      <c r="L69" s="17">
        <v>7.62</v>
      </c>
      <c r="M69" s="17"/>
      <c r="N69" s="17">
        <v>7.62</v>
      </c>
      <c r="O69" s="17"/>
      <c r="P69" s="25">
        <v>7.62</v>
      </c>
      <c r="Q69" s="25"/>
      <c r="R69" s="25">
        <v>7.62</v>
      </c>
      <c r="S69" s="26"/>
    </row>
    <row r="70" spans="1:19" ht="29.25" customHeight="1">
      <c r="A70" s="27"/>
      <c r="B70" s="28"/>
      <c r="C70" s="17" t="s">
        <v>61</v>
      </c>
      <c r="D70" s="17">
        <v>15.76</v>
      </c>
      <c r="E70" s="17">
        <v>11.63</v>
      </c>
      <c r="F70" s="17">
        <v>11.29</v>
      </c>
      <c r="G70" s="20">
        <f>(D70+E70+F70)/3</f>
        <v>12.893333333333333</v>
      </c>
      <c r="H70" s="17">
        <v>14.22</v>
      </c>
      <c r="I70" s="17"/>
      <c r="J70" s="17">
        <v>39.369999999999997</v>
      </c>
      <c r="K70" s="17"/>
      <c r="L70" s="17">
        <v>29.38</v>
      </c>
      <c r="M70" s="17"/>
      <c r="N70" s="17">
        <v>39.24</v>
      </c>
      <c r="O70" s="17"/>
      <c r="P70" s="25">
        <v>39.24</v>
      </c>
      <c r="Q70" s="25"/>
      <c r="R70" s="25">
        <v>39.65</v>
      </c>
      <c r="S70" s="26"/>
    </row>
    <row r="71" spans="1:19" ht="25.5" customHeight="1">
      <c r="A71" s="27"/>
      <c r="B71" s="28"/>
      <c r="C71" s="17" t="s">
        <v>62</v>
      </c>
      <c r="D71" s="17" t="s">
        <v>19</v>
      </c>
      <c r="E71" s="17" t="s">
        <v>19</v>
      </c>
      <c r="F71" s="17" t="s">
        <v>19</v>
      </c>
      <c r="G71" s="17" t="s">
        <v>19</v>
      </c>
      <c r="H71" s="17" t="s">
        <v>19</v>
      </c>
      <c r="I71" s="17" t="s">
        <v>19</v>
      </c>
      <c r="J71" s="17" t="s">
        <v>19</v>
      </c>
      <c r="K71" s="17" t="s">
        <v>19</v>
      </c>
      <c r="L71" s="17" t="s">
        <v>19</v>
      </c>
      <c r="M71" s="17" t="s">
        <v>19</v>
      </c>
      <c r="N71" s="17" t="s">
        <v>19</v>
      </c>
      <c r="O71" s="17" t="s">
        <v>19</v>
      </c>
      <c r="P71" s="17" t="s">
        <v>19</v>
      </c>
      <c r="Q71" s="17" t="s">
        <v>19</v>
      </c>
      <c r="R71" s="17" t="s">
        <v>19</v>
      </c>
      <c r="S71" s="26"/>
    </row>
    <row r="72" spans="1:19" ht="27.75" customHeight="1">
      <c r="A72" s="27" t="s">
        <v>66</v>
      </c>
      <c r="B72" s="28" t="s">
        <v>67</v>
      </c>
      <c r="C72" s="17" t="s">
        <v>59</v>
      </c>
      <c r="D72" s="17" t="s">
        <v>19</v>
      </c>
      <c r="E72" s="17" t="s">
        <v>19</v>
      </c>
      <c r="F72" s="17" t="s">
        <v>19</v>
      </c>
      <c r="G72" s="17" t="s">
        <v>19</v>
      </c>
      <c r="H72" s="17" t="s">
        <v>19</v>
      </c>
      <c r="I72" s="17" t="s">
        <v>19</v>
      </c>
      <c r="J72" s="17" t="s">
        <v>19</v>
      </c>
      <c r="K72" s="17" t="s">
        <v>19</v>
      </c>
      <c r="L72" s="17" t="s">
        <v>19</v>
      </c>
      <c r="M72" s="17" t="s">
        <v>19</v>
      </c>
      <c r="N72" s="17" t="s">
        <v>19</v>
      </c>
      <c r="O72" s="17" t="s">
        <v>19</v>
      </c>
      <c r="P72" s="17" t="s">
        <v>19</v>
      </c>
      <c r="Q72" s="17" t="s">
        <v>19</v>
      </c>
      <c r="R72" s="17" t="s">
        <v>19</v>
      </c>
      <c r="S72" s="26"/>
    </row>
    <row r="73" spans="1:19" ht="28.5" customHeight="1">
      <c r="A73" s="27"/>
      <c r="B73" s="28"/>
      <c r="C73" s="17" t="s">
        <v>60</v>
      </c>
      <c r="D73" s="17">
        <f>D77+D85</f>
        <v>2.79</v>
      </c>
      <c r="E73" s="17">
        <f>E85</f>
        <v>3.41</v>
      </c>
      <c r="F73" s="17">
        <f>F85</f>
        <v>0.5</v>
      </c>
      <c r="G73" s="20">
        <f>(D73+E73+F73)/3</f>
        <v>2.2333333333333334</v>
      </c>
      <c r="H73" s="17">
        <f>H77+H85</f>
        <v>2.63</v>
      </c>
      <c r="I73" s="17"/>
      <c r="J73" s="17">
        <f>J85</f>
        <v>7.62</v>
      </c>
      <c r="K73" s="17">
        <f t="shared" ref="K73:R73" si="6">K85</f>
        <v>0</v>
      </c>
      <c r="L73" s="17">
        <f t="shared" si="6"/>
        <v>7.62</v>
      </c>
      <c r="M73" s="17">
        <f t="shared" si="6"/>
        <v>0</v>
      </c>
      <c r="N73" s="17">
        <f t="shared" si="6"/>
        <v>7.62</v>
      </c>
      <c r="O73" s="17">
        <f t="shared" si="6"/>
        <v>0</v>
      </c>
      <c r="P73" s="17">
        <f t="shared" si="6"/>
        <v>7.62</v>
      </c>
      <c r="Q73" s="17">
        <f t="shared" si="6"/>
        <v>0</v>
      </c>
      <c r="R73" s="17">
        <f t="shared" si="6"/>
        <v>7.62</v>
      </c>
      <c r="S73" s="26"/>
    </row>
    <row r="74" spans="1:19" ht="24" customHeight="1">
      <c r="A74" s="27"/>
      <c r="B74" s="28"/>
      <c r="C74" s="17" t="s">
        <v>61</v>
      </c>
      <c r="D74" s="17">
        <f t="shared" ref="D74:F74" si="7">D78+D86</f>
        <v>43.15</v>
      </c>
      <c r="E74" s="17">
        <f>E78+E86</f>
        <v>49.59</v>
      </c>
      <c r="F74" s="17">
        <f t="shared" si="7"/>
        <v>31.18</v>
      </c>
      <c r="G74" s="20">
        <f>(D74+E74+F74)/3</f>
        <v>41.306666666666672</v>
      </c>
      <c r="H74" s="17">
        <f>H78+H86</f>
        <v>34.35</v>
      </c>
      <c r="I74" s="17"/>
      <c r="J74" s="17">
        <f>J78+J86</f>
        <v>79.449999999999989</v>
      </c>
      <c r="K74" s="17"/>
      <c r="L74" s="17">
        <f>L78+L86</f>
        <v>71.239999999999995</v>
      </c>
      <c r="M74" s="17"/>
      <c r="N74" s="17">
        <f>N78+N86</f>
        <v>78.757000000000005</v>
      </c>
      <c r="O74" s="17"/>
      <c r="P74" s="17">
        <f>P78+P86</f>
        <v>79.540999999999997</v>
      </c>
      <c r="Q74" s="25"/>
      <c r="R74" s="17">
        <f>R78+R86</f>
        <v>80.09</v>
      </c>
      <c r="S74" s="26"/>
    </row>
    <row r="75" spans="1:19" ht="21.75" customHeight="1">
      <c r="A75" s="27"/>
      <c r="B75" s="28"/>
      <c r="C75" s="17" t="s">
        <v>62</v>
      </c>
      <c r="D75" s="17" t="s">
        <v>19</v>
      </c>
      <c r="E75" s="17" t="s">
        <v>19</v>
      </c>
      <c r="F75" s="17" t="s">
        <v>19</v>
      </c>
      <c r="G75" s="17" t="s">
        <v>19</v>
      </c>
      <c r="H75" s="17" t="s">
        <v>19</v>
      </c>
      <c r="I75" s="17" t="s">
        <v>19</v>
      </c>
      <c r="J75" s="17" t="s">
        <v>19</v>
      </c>
      <c r="K75" s="17" t="s">
        <v>19</v>
      </c>
      <c r="L75" s="17" t="s">
        <v>19</v>
      </c>
      <c r="M75" s="17" t="s">
        <v>19</v>
      </c>
      <c r="N75" s="17" t="s">
        <v>19</v>
      </c>
      <c r="O75" s="17" t="s">
        <v>19</v>
      </c>
      <c r="P75" s="17" t="s">
        <v>19</v>
      </c>
      <c r="Q75" s="17" t="s">
        <v>19</v>
      </c>
      <c r="R75" s="17" t="s">
        <v>19</v>
      </c>
      <c r="S75" s="26"/>
    </row>
    <row r="76" spans="1:19" ht="15.75">
      <c r="A76" s="27" t="s">
        <v>68</v>
      </c>
      <c r="B76" s="28" t="s">
        <v>29</v>
      </c>
      <c r="C76" s="17" t="s">
        <v>59</v>
      </c>
      <c r="D76" s="17" t="s">
        <v>19</v>
      </c>
      <c r="E76" s="17" t="s">
        <v>19</v>
      </c>
      <c r="F76" s="17" t="s">
        <v>19</v>
      </c>
      <c r="G76" s="17" t="s">
        <v>19</v>
      </c>
      <c r="H76" s="17" t="s">
        <v>19</v>
      </c>
      <c r="I76" s="17" t="s">
        <v>19</v>
      </c>
      <c r="J76" s="17" t="s">
        <v>19</v>
      </c>
      <c r="K76" s="17" t="s">
        <v>19</v>
      </c>
      <c r="L76" s="17" t="s">
        <v>19</v>
      </c>
      <c r="M76" s="17" t="s">
        <v>19</v>
      </c>
      <c r="N76" s="17" t="s">
        <v>19</v>
      </c>
      <c r="O76" s="17" t="s">
        <v>19</v>
      </c>
      <c r="P76" s="17" t="s">
        <v>19</v>
      </c>
      <c r="Q76" s="17" t="s">
        <v>19</v>
      </c>
      <c r="R76" s="17" t="s">
        <v>19</v>
      </c>
      <c r="S76" s="26"/>
    </row>
    <row r="77" spans="1:19" ht="15.75">
      <c r="A77" s="27"/>
      <c r="B77" s="28"/>
      <c r="C77" s="17" t="s">
        <v>60</v>
      </c>
      <c r="D77" s="17">
        <v>0.79</v>
      </c>
      <c r="E77" s="17" t="s">
        <v>19</v>
      </c>
      <c r="F77" s="17" t="s">
        <v>19</v>
      </c>
      <c r="G77" s="20">
        <f>0.79/3</f>
        <v>0.26333333333333336</v>
      </c>
      <c r="H77" s="17">
        <v>0.79</v>
      </c>
      <c r="I77" s="17"/>
      <c r="J77" s="17" t="s">
        <v>19</v>
      </c>
      <c r="K77" s="17" t="s">
        <v>19</v>
      </c>
      <c r="L77" s="17" t="s">
        <v>19</v>
      </c>
      <c r="M77" s="17" t="s">
        <v>19</v>
      </c>
      <c r="N77" s="17" t="s">
        <v>19</v>
      </c>
      <c r="O77" s="17" t="s">
        <v>19</v>
      </c>
      <c r="P77" s="17" t="s">
        <v>19</v>
      </c>
      <c r="Q77" s="17" t="s">
        <v>19</v>
      </c>
      <c r="R77" s="17" t="s">
        <v>19</v>
      </c>
      <c r="S77" s="26"/>
    </row>
    <row r="78" spans="1:19" ht="15.75">
      <c r="A78" s="27"/>
      <c r="B78" s="28"/>
      <c r="C78" s="17" t="s">
        <v>61</v>
      </c>
      <c r="D78" s="17">
        <v>27.39</v>
      </c>
      <c r="E78" s="17">
        <v>37.96</v>
      </c>
      <c r="F78" s="17">
        <v>19.89</v>
      </c>
      <c r="G78" s="20">
        <f>(D78+E78+F78)/3</f>
        <v>28.41333333333333</v>
      </c>
      <c r="H78" s="17">
        <v>20.13</v>
      </c>
      <c r="I78" s="17"/>
      <c r="J78" s="17">
        <v>40.08</v>
      </c>
      <c r="K78" s="17"/>
      <c r="L78" s="17">
        <v>41.86</v>
      </c>
      <c r="M78" s="17"/>
      <c r="N78" s="17">
        <v>39.517000000000003</v>
      </c>
      <c r="O78" s="17"/>
      <c r="P78" s="25">
        <v>40.301000000000002</v>
      </c>
      <c r="Q78" s="25"/>
      <c r="R78" s="25">
        <v>40.44</v>
      </c>
      <c r="S78" s="26"/>
    </row>
    <row r="79" spans="1:19" ht="15.75">
      <c r="A79" s="27"/>
      <c r="B79" s="28"/>
      <c r="C79" s="17" t="s">
        <v>69</v>
      </c>
      <c r="D79" s="17" t="s">
        <v>19</v>
      </c>
      <c r="E79" s="17" t="s">
        <v>19</v>
      </c>
      <c r="F79" s="17" t="s">
        <v>19</v>
      </c>
      <c r="G79" s="17" t="s">
        <v>19</v>
      </c>
      <c r="H79" s="17" t="s">
        <v>19</v>
      </c>
      <c r="I79" s="17" t="s">
        <v>19</v>
      </c>
      <c r="J79" s="17" t="s">
        <v>19</v>
      </c>
      <c r="K79" s="17" t="s">
        <v>19</v>
      </c>
      <c r="L79" s="17" t="s">
        <v>19</v>
      </c>
      <c r="M79" s="17" t="s">
        <v>19</v>
      </c>
      <c r="N79" s="17" t="s">
        <v>19</v>
      </c>
      <c r="O79" s="17" t="s">
        <v>19</v>
      </c>
      <c r="P79" s="17" t="s">
        <v>19</v>
      </c>
      <c r="Q79" s="17" t="s">
        <v>19</v>
      </c>
      <c r="R79" s="17" t="s">
        <v>19</v>
      </c>
      <c r="S79" s="26"/>
    </row>
    <row r="80" spans="1:19" ht="15.75">
      <c r="A80" s="27" t="s">
        <v>70</v>
      </c>
      <c r="B80" s="28" t="s">
        <v>31</v>
      </c>
      <c r="C80" s="17" t="s">
        <v>59</v>
      </c>
      <c r="D80" s="17" t="s">
        <v>19</v>
      </c>
      <c r="E80" s="17" t="s">
        <v>19</v>
      </c>
      <c r="F80" s="17" t="s">
        <v>19</v>
      </c>
      <c r="G80" s="17" t="s">
        <v>19</v>
      </c>
      <c r="H80" s="17" t="s">
        <v>19</v>
      </c>
      <c r="I80" s="17" t="s">
        <v>19</v>
      </c>
      <c r="J80" s="17" t="s">
        <v>19</v>
      </c>
      <c r="K80" s="17" t="s">
        <v>19</v>
      </c>
      <c r="L80" s="17" t="s">
        <v>19</v>
      </c>
      <c r="M80" s="17" t="s">
        <v>19</v>
      </c>
      <c r="N80" s="17" t="s">
        <v>19</v>
      </c>
      <c r="O80" s="17" t="s">
        <v>19</v>
      </c>
      <c r="P80" s="17" t="s">
        <v>19</v>
      </c>
      <c r="Q80" s="17" t="s">
        <v>19</v>
      </c>
      <c r="R80" s="17" t="s">
        <v>19</v>
      </c>
      <c r="S80" s="26"/>
    </row>
    <row r="81" spans="1:19" ht="15.75">
      <c r="A81" s="27"/>
      <c r="B81" s="28"/>
      <c r="C81" s="17" t="s">
        <v>60</v>
      </c>
      <c r="D81" s="17" t="s">
        <v>19</v>
      </c>
      <c r="E81" s="17" t="s">
        <v>19</v>
      </c>
      <c r="F81" s="17" t="s">
        <v>19</v>
      </c>
      <c r="G81" s="17" t="s">
        <v>19</v>
      </c>
      <c r="H81" s="17" t="s">
        <v>19</v>
      </c>
      <c r="I81" s="17" t="s">
        <v>19</v>
      </c>
      <c r="J81" s="17" t="s">
        <v>19</v>
      </c>
      <c r="K81" s="17" t="s">
        <v>19</v>
      </c>
      <c r="L81" s="17" t="s">
        <v>19</v>
      </c>
      <c r="M81" s="17" t="s">
        <v>19</v>
      </c>
      <c r="N81" s="17" t="s">
        <v>19</v>
      </c>
      <c r="O81" s="17" t="s">
        <v>19</v>
      </c>
      <c r="P81" s="17" t="s">
        <v>19</v>
      </c>
      <c r="Q81" s="17" t="s">
        <v>19</v>
      </c>
      <c r="R81" s="17" t="s">
        <v>19</v>
      </c>
      <c r="S81" s="26"/>
    </row>
    <row r="82" spans="1:19" ht="15.75">
      <c r="A82" s="27"/>
      <c r="B82" s="28"/>
      <c r="C82" s="17" t="s">
        <v>61</v>
      </c>
      <c r="D82" s="17" t="s">
        <v>19</v>
      </c>
      <c r="E82" s="17" t="s">
        <v>19</v>
      </c>
      <c r="F82" s="17" t="s">
        <v>19</v>
      </c>
      <c r="G82" s="17" t="s">
        <v>19</v>
      </c>
      <c r="H82" s="17" t="s">
        <v>19</v>
      </c>
      <c r="I82" s="17" t="s">
        <v>19</v>
      </c>
      <c r="J82" s="17" t="s">
        <v>19</v>
      </c>
      <c r="K82" s="17" t="s">
        <v>19</v>
      </c>
      <c r="L82" s="17" t="s">
        <v>19</v>
      </c>
      <c r="M82" s="17" t="s">
        <v>19</v>
      </c>
      <c r="N82" s="17" t="s">
        <v>19</v>
      </c>
      <c r="O82" s="17" t="s">
        <v>19</v>
      </c>
      <c r="P82" s="17" t="s">
        <v>19</v>
      </c>
      <c r="Q82" s="17" t="s">
        <v>19</v>
      </c>
      <c r="R82" s="17" t="s">
        <v>19</v>
      </c>
      <c r="S82" s="26"/>
    </row>
    <row r="83" spans="1:19" ht="18.75">
      <c r="A83" s="27"/>
      <c r="B83" s="28"/>
      <c r="C83" s="17" t="s">
        <v>62</v>
      </c>
      <c r="D83" s="17" t="s">
        <v>19</v>
      </c>
      <c r="E83" s="17" t="s">
        <v>19</v>
      </c>
      <c r="F83" s="17" t="s">
        <v>19</v>
      </c>
      <c r="G83" s="17" t="s">
        <v>19</v>
      </c>
      <c r="H83" s="17" t="s">
        <v>19</v>
      </c>
      <c r="I83" s="17" t="s">
        <v>19</v>
      </c>
      <c r="J83" s="17" t="s">
        <v>19</v>
      </c>
      <c r="K83" s="17" t="s">
        <v>19</v>
      </c>
      <c r="L83" s="17" t="s">
        <v>19</v>
      </c>
      <c r="M83" s="17" t="s">
        <v>19</v>
      </c>
      <c r="N83" s="17" t="s">
        <v>19</v>
      </c>
      <c r="O83" s="17" t="s">
        <v>19</v>
      </c>
      <c r="P83" s="17" t="s">
        <v>19</v>
      </c>
      <c r="Q83" s="17" t="s">
        <v>19</v>
      </c>
      <c r="R83" s="17" t="s">
        <v>19</v>
      </c>
      <c r="S83" s="26"/>
    </row>
    <row r="84" spans="1:19" ht="15.75">
      <c r="A84" s="27" t="s">
        <v>71</v>
      </c>
      <c r="B84" s="28" t="s">
        <v>33</v>
      </c>
      <c r="C84" s="17" t="s">
        <v>59</v>
      </c>
      <c r="D84" s="17" t="s">
        <v>19</v>
      </c>
      <c r="E84" s="17" t="s">
        <v>19</v>
      </c>
      <c r="F84" s="17" t="s">
        <v>19</v>
      </c>
      <c r="G84" s="17" t="s">
        <v>19</v>
      </c>
      <c r="H84" s="17" t="s">
        <v>19</v>
      </c>
      <c r="I84" s="17" t="s">
        <v>19</v>
      </c>
      <c r="J84" s="17" t="s">
        <v>19</v>
      </c>
      <c r="K84" s="17" t="s">
        <v>19</v>
      </c>
      <c r="L84" s="17" t="s">
        <v>19</v>
      </c>
      <c r="M84" s="17" t="s">
        <v>19</v>
      </c>
      <c r="N84" s="17" t="s">
        <v>19</v>
      </c>
      <c r="O84" s="17" t="s">
        <v>19</v>
      </c>
      <c r="P84" s="17" t="s">
        <v>19</v>
      </c>
      <c r="Q84" s="17" t="s">
        <v>19</v>
      </c>
      <c r="R84" s="17" t="s">
        <v>19</v>
      </c>
      <c r="S84" s="26"/>
    </row>
    <row r="85" spans="1:19" ht="15.75">
      <c r="A85" s="27"/>
      <c r="B85" s="28"/>
      <c r="C85" s="17" t="s">
        <v>60</v>
      </c>
      <c r="D85" s="17">
        <v>2</v>
      </c>
      <c r="E85" s="17">
        <v>3.41</v>
      </c>
      <c r="F85" s="17">
        <v>0.5</v>
      </c>
      <c r="G85" s="20">
        <f>(D85+E85+F85)/3</f>
        <v>1.97</v>
      </c>
      <c r="H85" s="17">
        <v>1.84</v>
      </c>
      <c r="I85" s="17"/>
      <c r="J85" s="17">
        <v>7.62</v>
      </c>
      <c r="K85" s="17"/>
      <c r="L85" s="17">
        <v>7.62</v>
      </c>
      <c r="M85" s="17"/>
      <c r="N85" s="17">
        <v>7.62</v>
      </c>
      <c r="O85" s="17"/>
      <c r="P85" s="25">
        <v>7.62</v>
      </c>
      <c r="Q85" s="25"/>
      <c r="R85" s="25">
        <v>7.62</v>
      </c>
      <c r="S85" s="26"/>
    </row>
    <row r="86" spans="1:19" ht="15.75">
      <c r="A86" s="27"/>
      <c r="B86" s="28"/>
      <c r="C86" s="17" t="s">
        <v>61</v>
      </c>
      <c r="D86" s="17">
        <v>15.76</v>
      </c>
      <c r="E86" s="17">
        <v>11.63</v>
      </c>
      <c r="F86" s="17">
        <v>11.29</v>
      </c>
      <c r="G86" s="20">
        <f>(D86+E86+F86)/3</f>
        <v>12.893333333333333</v>
      </c>
      <c r="H86" s="17">
        <v>14.22</v>
      </c>
      <c r="I86" s="17"/>
      <c r="J86" s="17">
        <v>39.369999999999997</v>
      </c>
      <c r="K86" s="17"/>
      <c r="L86" s="17">
        <v>29.38</v>
      </c>
      <c r="M86" s="17"/>
      <c r="N86" s="17">
        <v>39.24</v>
      </c>
      <c r="O86" s="17"/>
      <c r="P86" s="25">
        <v>39.24</v>
      </c>
      <c r="Q86" s="25"/>
      <c r="R86" s="25">
        <v>39.65</v>
      </c>
      <c r="S86" s="26"/>
    </row>
    <row r="87" spans="1:19" ht="20.25" customHeight="1">
      <c r="A87" s="27"/>
      <c r="B87" s="28"/>
      <c r="C87" s="17" t="s">
        <v>62</v>
      </c>
      <c r="D87" s="17" t="s">
        <v>19</v>
      </c>
      <c r="E87" s="17" t="s">
        <v>19</v>
      </c>
      <c r="F87" s="17" t="s">
        <v>19</v>
      </c>
      <c r="G87" s="17" t="s">
        <v>19</v>
      </c>
      <c r="H87" s="17" t="s">
        <v>19</v>
      </c>
      <c r="I87" s="17" t="s">
        <v>19</v>
      </c>
      <c r="J87" s="17" t="s">
        <v>19</v>
      </c>
      <c r="K87" s="17" t="s">
        <v>19</v>
      </c>
      <c r="L87" s="17" t="s">
        <v>19</v>
      </c>
      <c r="M87" s="17" t="s">
        <v>19</v>
      </c>
      <c r="N87" s="17" t="s">
        <v>19</v>
      </c>
      <c r="O87" s="17" t="s">
        <v>19</v>
      </c>
      <c r="P87" s="17" t="s">
        <v>19</v>
      </c>
      <c r="Q87" s="17" t="s">
        <v>19</v>
      </c>
      <c r="R87" s="17" t="s">
        <v>19</v>
      </c>
      <c r="S87" s="26"/>
    </row>
    <row r="88" spans="1:19" ht="89.25" customHeight="1">
      <c r="A88" s="18" t="s">
        <v>72</v>
      </c>
      <c r="B88" s="19" t="s">
        <v>73</v>
      </c>
      <c r="C88" s="17" t="s">
        <v>19</v>
      </c>
      <c r="D88" s="17" t="s">
        <v>19</v>
      </c>
      <c r="E88" s="17" t="s">
        <v>19</v>
      </c>
      <c r="F88" s="17" t="s">
        <v>19</v>
      </c>
      <c r="G88" s="17" t="s">
        <v>19</v>
      </c>
      <c r="H88" s="17" t="s">
        <v>19</v>
      </c>
      <c r="I88" s="17" t="s">
        <v>19</v>
      </c>
      <c r="J88" s="17" t="s">
        <v>19</v>
      </c>
      <c r="K88" s="17" t="s">
        <v>19</v>
      </c>
      <c r="L88" s="17" t="s">
        <v>19</v>
      </c>
      <c r="M88" s="17" t="s">
        <v>19</v>
      </c>
      <c r="N88" s="17" t="s">
        <v>19</v>
      </c>
      <c r="O88" s="17" t="s">
        <v>19</v>
      </c>
      <c r="P88" s="17" t="s">
        <v>19</v>
      </c>
      <c r="Q88" s="17" t="s">
        <v>19</v>
      </c>
      <c r="R88" s="17" t="s">
        <v>19</v>
      </c>
      <c r="S88" s="17" t="s">
        <v>19</v>
      </c>
    </row>
    <row r="89" spans="1:19" ht="50.25" customHeight="1">
      <c r="A89" s="27" t="s">
        <v>74</v>
      </c>
      <c r="B89" s="28" t="s">
        <v>23</v>
      </c>
      <c r="C89" s="17" t="s">
        <v>24</v>
      </c>
      <c r="D89" s="17">
        <f t="shared" ref="D89:F90" si="8">D91+D93+D95+D97</f>
        <v>208</v>
      </c>
      <c r="E89" s="17">
        <f t="shared" si="8"/>
        <v>225</v>
      </c>
      <c r="F89" s="17">
        <f t="shared" si="8"/>
        <v>231</v>
      </c>
      <c r="G89" s="20">
        <f t="shared" ref="G89:G118" si="9">(D89+E89+F89)/3</f>
        <v>221.33333333333334</v>
      </c>
      <c r="H89" s="17">
        <v>202</v>
      </c>
      <c r="I89" s="17" t="s">
        <v>19</v>
      </c>
      <c r="J89" s="17" t="s">
        <v>19</v>
      </c>
      <c r="K89" s="17" t="s">
        <v>19</v>
      </c>
      <c r="L89" s="17" t="s">
        <v>19</v>
      </c>
      <c r="M89" s="17" t="s">
        <v>19</v>
      </c>
      <c r="N89" s="17" t="s">
        <v>19</v>
      </c>
      <c r="O89" s="17" t="s">
        <v>19</v>
      </c>
      <c r="P89" s="17" t="s">
        <v>19</v>
      </c>
      <c r="Q89" s="17" t="s">
        <v>19</v>
      </c>
      <c r="R89" s="17" t="s">
        <v>19</v>
      </c>
      <c r="S89" s="17" t="s">
        <v>19</v>
      </c>
    </row>
    <row r="90" spans="1:19" ht="40.5" customHeight="1">
      <c r="A90" s="27"/>
      <c r="B90" s="28"/>
      <c r="C90" s="17" t="s">
        <v>25</v>
      </c>
      <c r="D90" s="20">
        <f t="shared" si="8"/>
        <v>10.69778</v>
      </c>
      <c r="E90" s="20">
        <f t="shared" si="8"/>
        <v>13.425000000000001</v>
      </c>
      <c r="F90" s="20">
        <f t="shared" si="8"/>
        <v>14.001609999999999</v>
      </c>
      <c r="G90" s="20">
        <f t="shared" si="9"/>
        <v>12.708129999999999</v>
      </c>
      <c r="H90" s="17">
        <v>10.52</v>
      </c>
      <c r="I90" s="17" t="s">
        <v>19</v>
      </c>
      <c r="J90" s="17" t="s">
        <v>19</v>
      </c>
      <c r="K90" s="17" t="s">
        <v>19</v>
      </c>
      <c r="L90" s="17" t="s">
        <v>19</v>
      </c>
      <c r="M90" s="17" t="s">
        <v>19</v>
      </c>
      <c r="N90" s="17" t="s">
        <v>19</v>
      </c>
      <c r="O90" s="17" t="s">
        <v>19</v>
      </c>
      <c r="P90" s="17" t="s">
        <v>19</v>
      </c>
      <c r="Q90" s="17" t="s">
        <v>19</v>
      </c>
      <c r="R90" s="17" t="s">
        <v>19</v>
      </c>
      <c r="S90" s="17" t="s">
        <v>19</v>
      </c>
    </row>
    <row r="91" spans="1:19" ht="33.75" customHeight="1">
      <c r="A91" s="27" t="s">
        <v>75</v>
      </c>
      <c r="B91" s="28" t="s">
        <v>27</v>
      </c>
      <c r="C91" s="17" t="s">
        <v>24</v>
      </c>
      <c r="D91" s="21">
        <v>139</v>
      </c>
      <c r="E91" s="21">
        <v>149</v>
      </c>
      <c r="F91" s="21">
        <v>153</v>
      </c>
      <c r="G91" s="20">
        <f t="shared" si="9"/>
        <v>147</v>
      </c>
      <c r="H91" s="17" t="s">
        <v>19</v>
      </c>
      <c r="I91" s="17" t="s">
        <v>19</v>
      </c>
      <c r="J91" s="17" t="s">
        <v>19</v>
      </c>
      <c r="K91" s="17" t="s">
        <v>19</v>
      </c>
      <c r="L91" s="17" t="s">
        <v>19</v>
      </c>
      <c r="M91" s="17" t="s">
        <v>19</v>
      </c>
      <c r="N91" s="17" t="s">
        <v>19</v>
      </c>
      <c r="O91" s="17" t="s">
        <v>19</v>
      </c>
      <c r="P91" s="17" t="s">
        <v>19</v>
      </c>
      <c r="Q91" s="17" t="s">
        <v>19</v>
      </c>
      <c r="R91" s="17" t="s">
        <v>19</v>
      </c>
      <c r="S91" s="17" t="s">
        <v>19</v>
      </c>
    </row>
    <row r="92" spans="1:19" ht="25.5" customHeight="1">
      <c r="A92" s="27"/>
      <c r="B92" s="28"/>
      <c r="C92" s="17" t="s">
        <v>25</v>
      </c>
      <c r="D92" s="22">
        <v>7.2279999999999998</v>
      </c>
      <c r="E92" s="22">
        <v>7.7480000000000002</v>
      </c>
      <c r="F92" s="22">
        <v>7.9560000000000004</v>
      </c>
      <c r="G92" s="20">
        <f t="shared" si="9"/>
        <v>7.6439999999999992</v>
      </c>
      <c r="H92" s="17" t="s">
        <v>19</v>
      </c>
      <c r="I92" s="17" t="s">
        <v>19</v>
      </c>
      <c r="J92" s="17" t="s">
        <v>19</v>
      </c>
      <c r="K92" s="17" t="s">
        <v>19</v>
      </c>
      <c r="L92" s="17" t="s">
        <v>19</v>
      </c>
      <c r="M92" s="17" t="s">
        <v>19</v>
      </c>
      <c r="N92" s="17" t="s">
        <v>19</v>
      </c>
      <c r="O92" s="17" t="s">
        <v>19</v>
      </c>
      <c r="P92" s="17" t="s">
        <v>19</v>
      </c>
      <c r="Q92" s="17" t="s">
        <v>19</v>
      </c>
      <c r="R92" s="17" t="s">
        <v>19</v>
      </c>
      <c r="S92" s="17" t="s">
        <v>19</v>
      </c>
    </row>
    <row r="93" spans="1:19" ht="25.5" customHeight="1">
      <c r="A93" s="27" t="s">
        <v>76</v>
      </c>
      <c r="B93" s="28" t="s">
        <v>29</v>
      </c>
      <c r="C93" s="17" t="s">
        <v>24</v>
      </c>
      <c r="D93" s="17">
        <v>10</v>
      </c>
      <c r="E93" s="17">
        <v>11</v>
      </c>
      <c r="F93" s="17">
        <v>11</v>
      </c>
      <c r="G93" s="20">
        <f t="shared" si="9"/>
        <v>10.666666666666666</v>
      </c>
      <c r="H93" s="17" t="s">
        <v>19</v>
      </c>
      <c r="I93" s="17" t="s">
        <v>19</v>
      </c>
      <c r="J93" s="17" t="s">
        <v>19</v>
      </c>
      <c r="K93" s="17" t="s">
        <v>19</v>
      </c>
      <c r="L93" s="17" t="s">
        <v>19</v>
      </c>
      <c r="M93" s="17" t="s">
        <v>19</v>
      </c>
      <c r="N93" s="17" t="s">
        <v>19</v>
      </c>
      <c r="O93" s="17" t="s">
        <v>19</v>
      </c>
      <c r="P93" s="17" t="s">
        <v>19</v>
      </c>
      <c r="Q93" s="17" t="s">
        <v>19</v>
      </c>
      <c r="R93" s="17" t="s">
        <v>19</v>
      </c>
      <c r="S93" s="17" t="s">
        <v>19</v>
      </c>
    </row>
    <row r="94" spans="1:19" ht="24" customHeight="1">
      <c r="A94" s="27"/>
      <c r="B94" s="28"/>
      <c r="C94" s="17" t="s">
        <v>25</v>
      </c>
      <c r="D94" s="20">
        <v>0.52046700000000012</v>
      </c>
      <c r="E94" s="20">
        <v>0.85154999999999992</v>
      </c>
      <c r="F94" s="20">
        <v>0.90684150000000008</v>
      </c>
      <c r="G94" s="20">
        <f t="shared" si="9"/>
        <v>0.7596195</v>
      </c>
      <c r="H94" s="17" t="s">
        <v>19</v>
      </c>
      <c r="I94" s="17" t="s">
        <v>19</v>
      </c>
      <c r="J94" s="17" t="s">
        <v>19</v>
      </c>
      <c r="K94" s="17" t="s">
        <v>19</v>
      </c>
      <c r="L94" s="17" t="s">
        <v>19</v>
      </c>
      <c r="M94" s="17" t="s">
        <v>19</v>
      </c>
      <c r="N94" s="17" t="s">
        <v>19</v>
      </c>
      <c r="O94" s="17" t="s">
        <v>19</v>
      </c>
      <c r="P94" s="17" t="s">
        <v>19</v>
      </c>
      <c r="Q94" s="17" t="s">
        <v>19</v>
      </c>
      <c r="R94" s="17" t="s">
        <v>19</v>
      </c>
      <c r="S94" s="17" t="s">
        <v>19</v>
      </c>
    </row>
    <row r="95" spans="1:19" ht="25.5" customHeight="1">
      <c r="A95" s="27" t="s">
        <v>77</v>
      </c>
      <c r="B95" s="28" t="s">
        <v>31</v>
      </c>
      <c r="C95" s="17" t="s">
        <v>24</v>
      </c>
      <c r="D95" s="17">
        <v>34</v>
      </c>
      <c r="E95" s="17">
        <v>38</v>
      </c>
      <c r="F95" s="17">
        <v>39</v>
      </c>
      <c r="G95" s="20">
        <f t="shared" si="9"/>
        <v>37</v>
      </c>
      <c r="H95" s="17" t="s">
        <v>19</v>
      </c>
      <c r="I95" s="17" t="s">
        <v>19</v>
      </c>
      <c r="J95" s="17" t="s">
        <v>19</v>
      </c>
      <c r="K95" s="17" t="s">
        <v>19</v>
      </c>
      <c r="L95" s="17" t="s">
        <v>19</v>
      </c>
      <c r="M95" s="17" t="s">
        <v>19</v>
      </c>
      <c r="N95" s="17" t="s">
        <v>19</v>
      </c>
      <c r="O95" s="17" t="s">
        <v>19</v>
      </c>
      <c r="P95" s="17" t="s">
        <v>19</v>
      </c>
      <c r="Q95" s="17" t="s">
        <v>19</v>
      </c>
      <c r="R95" s="17" t="s">
        <v>19</v>
      </c>
      <c r="S95" s="17" t="s">
        <v>19</v>
      </c>
    </row>
    <row r="96" spans="1:19" ht="27.75" customHeight="1">
      <c r="A96" s="27"/>
      <c r="B96" s="28"/>
      <c r="C96" s="17" t="s">
        <v>25</v>
      </c>
      <c r="D96" s="20">
        <v>1.7348900000000003</v>
      </c>
      <c r="E96" s="20">
        <v>2.8384999999999998</v>
      </c>
      <c r="F96" s="20">
        <v>3.0228050000000004</v>
      </c>
      <c r="G96" s="20">
        <f t="shared" si="9"/>
        <v>2.5320649999999998</v>
      </c>
      <c r="H96" s="17" t="s">
        <v>19</v>
      </c>
      <c r="I96" s="17" t="s">
        <v>19</v>
      </c>
      <c r="J96" s="17" t="s">
        <v>19</v>
      </c>
      <c r="K96" s="17" t="s">
        <v>19</v>
      </c>
      <c r="L96" s="17" t="s">
        <v>19</v>
      </c>
      <c r="M96" s="17" t="s">
        <v>19</v>
      </c>
      <c r="N96" s="17" t="s">
        <v>19</v>
      </c>
      <c r="O96" s="17" t="s">
        <v>19</v>
      </c>
      <c r="P96" s="17" t="s">
        <v>19</v>
      </c>
      <c r="Q96" s="17" t="s">
        <v>19</v>
      </c>
      <c r="R96" s="17" t="s">
        <v>19</v>
      </c>
      <c r="S96" s="17" t="s">
        <v>19</v>
      </c>
    </row>
    <row r="97" spans="1:19" ht="28.5" customHeight="1">
      <c r="A97" s="27" t="s">
        <v>78</v>
      </c>
      <c r="B97" s="28" t="s">
        <v>33</v>
      </c>
      <c r="C97" s="17" t="s">
        <v>24</v>
      </c>
      <c r="D97" s="17">
        <v>25</v>
      </c>
      <c r="E97" s="17">
        <v>27</v>
      </c>
      <c r="F97" s="17">
        <v>28</v>
      </c>
      <c r="G97" s="20">
        <f t="shared" si="9"/>
        <v>26.666666666666668</v>
      </c>
      <c r="H97" s="17" t="s">
        <v>19</v>
      </c>
      <c r="I97" s="17" t="s">
        <v>19</v>
      </c>
      <c r="J97" s="17" t="s">
        <v>19</v>
      </c>
      <c r="K97" s="17" t="s">
        <v>19</v>
      </c>
      <c r="L97" s="17" t="s">
        <v>19</v>
      </c>
      <c r="M97" s="17" t="s">
        <v>19</v>
      </c>
      <c r="N97" s="17" t="s">
        <v>19</v>
      </c>
      <c r="O97" s="17" t="s">
        <v>19</v>
      </c>
      <c r="P97" s="17" t="s">
        <v>19</v>
      </c>
      <c r="Q97" s="17" t="s">
        <v>19</v>
      </c>
      <c r="R97" s="17" t="s">
        <v>19</v>
      </c>
      <c r="S97" s="17" t="s">
        <v>19</v>
      </c>
    </row>
    <row r="98" spans="1:19" ht="28.5" customHeight="1">
      <c r="A98" s="27"/>
      <c r="B98" s="28"/>
      <c r="C98" s="17" t="s">
        <v>25</v>
      </c>
      <c r="D98" s="20">
        <v>1.2144230000000003</v>
      </c>
      <c r="E98" s="20">
        <v>1.9869499999999998</v>
      </c>
      <c r="F98" s="20">
        <v>2.1159635000000003</v>
      </c>
      <c r="G98" s="20">
        <f t="shared" si="9"/>
        <v>1.7724455000000001</v>
      </c>
      <c r="H98" s="17" t="s">
        <v>19</v>
      </c>
      <c r="I98" s="17" t="s">
        <v>19</v>
      </c>
      <c r="J98" s="17" t="s">
        <v>19</v>
      </c>
      <c r="K98" s="17" t="s">
        <v>19</v>
      </c>
      <c r="L98" s="17" t="s">
        <v>19</v>
      </c>
      <c r="M98" s="17" t="s">
        <v>19</v>
      </c>
      <c r="N98" s="17" t="s">
        <v>19</v>
      </c>
      <c r="O98" s="17" t="s">
        <v>19</v>
      </c>
      <c r="P98" s="17" t="s">
        <v>19</v>
      </c>
      <c r="Q98" s="17" t="s">
        <v>19</v>
      </c>
      <c r="R98" s="17" t="s">
        <v>19</v>
      </c>
      <c r="S98" s="17" t="s">
        <v>19</v>
      </c>
    </row>
    <row r="99" spans="1:19" ht="47.25" customHeight="1">
      <c r="A99" s="27" t="s">
        <v>79</v>
      </c>
      <c r="B99" s="28" t="s">
        <v>35</v>
      </c>
      <c r="C99" s="17" t="s">
        <v>24</v>
      </c>
      <c r="D99" s="17">
        <f t="shared" ref="D99:F100" si="10">D101+D103+D105+D107</f>
        <v>119</v>
      </c>
      <c r="E99" s="17">
        <f t="shared" si="10"/>
        <v>126</v>
      </c>
      <c r="F99" s="17">
        <f t="shared" si="10"/>
        <v>147</v>
      </c>
      <c r="G99" s="20">
        <f t="shared" si="9"/>
        <v>130.66666666666666</v>
      </c>
      <c r="H99" s="17" t="s">
        <v>19</v>
      </c>
      <c r="I99" s="17" t="s">
        <v>19</v>
      </c>
      <c r="J99" s="17" t="s">
        <v>19</v>
      </c>
      <c r="K99" s="17" t="s">
        <v>19</v>
      </c>
      <c r="L99" s="17" t="s">
        <v>19</v>
      </c>
      <c r="M99" s="17" t="s">
        <v>19</v>
      </c>
      <c r="N99" s="17" t="s">
        <v>19</v>
      </c>
      <c r="O99" s="17" t="s">
        <v>19</v>
      </c>
      <c r="P99" s="17" t="s">
        <v>19</v>
      </c>
      <c r="Q99" s="17" t="s">
        <v>19</v>
      </c>
      <c r="R99" s="17" t="s">
        <v>19</v>
      </c>
      <c r="S99" s="17" t="s">
        <v>19</v>
      </c>
    </row>
    <row r="100" spans="1:19" ht="44.25" customHeight="1">
      <c r="A100" s="27"/>
      <c r="B100" s="28"/>
      <c r="C100" s="17" t="s">
        <v>25</v>
      </c>
      <c r="D100" s="20">
        <f t="shared" si="10"/>
        <v>6.596280000000001</v>
      </c>
      <c r="E100" s="20">
        <f t="shared" si="10"/>
        <v>5.1626899999999987</v>
      </c>
      <c r="F100" s="20">
        <f t="shared" si="10"/>
        <v>9.31677</v>
      </c>
      <c r="G100" s="20">
        <f t="shared" si="9"/>
        <v>7.0252466666666669</v>
      </c>
      <c r="H100" s="17" t="s">
        <v>19</v>
      </c>
      <c r="I100" s="17" t="s">
        <v>19</v>
      </c>
      <c r="J100" s="17" t="s">
        <v>19</v>
      </c>
      <c r="K100" s="17" t="s">
        <v>19</v>
      </c>
      <c r="L100" s="17" t="s">
        <v>19</v>
      </c>
      <c r="M100" s="17" t="s">
        <v>19</v>
      </c>
      <c r="N100" s="17" t="s">
        <v>19</v>
      </c>
      <c r="O100" s="17" t="s">
        <v>19</v>
      </c>
      <c r="P100" s="17" t="s">
        <v>19</v>
      </c>
      <c r="Q100" s="17" t="s">
        <v>19</v>
      </c>
      <c r="R100" s="17" t="s">
        <v>19</v>
      </c>
      <c r="S100" s="17" t="s">
        <v>19</v>
      </c>
    </row>
    <row r="101" spans="1:19" ht="25.5" customHeight="1">
      <c r="A101" s="27" t="s">
        <v>80</v>
      </c>
      <c r="B101" s="28" t="s">
        <v>27</v>
      </c>
      <c r="C101" s="17" t="s">
        <v>24</v>
      </c>
      <c r="D101" s="21">
        <v>78</v>
      </c>
      <c r="E101" s="21">
        <v>83</v>
      </c>
      <c r="F101" s="21">
        <v>97</v>
      </c>
      <c r="G101" s="20">
        <f t="shared" si="9"/>
        <v>86</v>
      </c>
      <c r="H101" s="17" t="s">
        <v>19</v>
      </c>
      <c r="I101" s="17" t="s">
        <v>19</v>
      </c>
      <c r="J101" s="17" t="s">
        <v>19</v>
      </c>
      <c r="K101" s="17" t="s">
        <v>19</v>
      </c>
      <c r="L101" s="17" t="s">
        <v>19</v>
      </c>
      <c r="M101" s="17" t="s">
        <v>19</v>
      </c>
      <c r="N101" s="17" t="s">
        <v>19</v>
      </c>
      <c r="O101" s="17" t="s">
        <v>19</v>
      </c>
      <c r="P101" s="17" t="s">
        <v>19</v>
      </c>
      <c r="Q101" s="17" t="s">
        <v>19</v>
      </c>
      <c r="R101" s="17" t="s">
        <v>19</v>
      </c>
      <c r="S101" s="17" t="s">
        <v>19</v>
      </c>
    </row>
    <row r="102" spans="1:19" ht="24.75" customHeight="1">
      <c r="A102" s="27"/>
      <c r="B102" s="28"/>
      <c r="C102" s="17" t="s">
        <v>25</v>
      </c>
      <c r="D102" s="22">
        <f>D101*55.43/1000</f>
        <v>4.3235400000000004</v>
      </c>
      <c r="E102" s="22">
        <f t="shared" ref="E102:F102" si="11">E101*55.43/1000</f>
        <v>4.6006899999999993</v>
      </c>
      <c r="F102" s="22">
        <f t="shared" si="11"/>
        <v>5.3767100000000001</v>
      </c>
      <c r="G102" s="20">
        <f t="shared" si="9"/>
        <v>4.7669800000000002</v>
      </c>
      <c r="H102" s="17" t="s">
        <v>19</v>
      </c>
      <c r="I102" s="17" t="s">
        <v>19</v>
      </c>
      <c r="J102" s="17" t="s">
        <v>19</v>
      </c>
      <c r="K102" s="17" t="s">
        <v>19</v>
      </c>
      <c r="L102" s="17" t="s">
        <v>19</v>
      </c>
      <c r="M102" s="17" t="s">
        <v>19</v>
      </c>
      <c r="N102" s="17" t="s">
        <v>19</v>
      </c>
      <c r="O102" s="17" t="s">
        <v>19</v>
      </c>
      <c r="P102" s="17" t="s">
        <v>19</v>
      </c>
      <c r="Q102" s="17" t="s">
        <v>19</v>
      </c>
      <c r="R102" s="17" t="s">
        <v>19</v>
      </c>
      <c r="S102" s="17" t="s">
        <v>19</v>
      </c>
    </row>
    <row r="103" spans="1:19" ht="24" customHeight="1">
      <c r="A103" s="27" t="s">
        <v>81</v>
      </c>
      <c r="B103" s="28" t="s">
        <v>29</v>
      </c>
      <c r="C103" s="17" t="s">
        <v>24</v>
      </c>
      <c r="D103" s="17">
        <v>6</v>
      </c>
      <c r="E103" s="17">
        <v>6</v>
      </c>
      <c r="F103" s="17">
        <v>7</v>
      </c>
      <c r="G103" s="20">
        <f t="shared" si="9"/>
        <v>6.333333333333333</v>
      </c>
      <c r="H103" s="17" t="s">
        <v>19</v>
      </c>
      <c r="I103" s="17" t="s">
        <v>19</v>
      </c>
      <c r="J103" s="17" t="s">
        <v>19</v>
      </c>
      <c r="K103" s="17" t="s">
        <v>19</v>
      </c>
      <c r="L103" s="17" t="s">
        <v>19</v>
      </c>
      <c r="M103" s="17" t="s">
        <v>19</v>
      </c>
      <c r="N103" s="17" t="s">
        <v>19</v>
      </c>
      <c r="O103" s="17" t="s">
        <v>19</v>
      </c>
      <c r="P103" s="17" t="s">
        <v>19</v>
      </c>
      <c r="Q103" s="17" t="s">
        <v>19</v>
      </c>
      <c r="R103" s="17" t="s">
        <v>19</v>
      </c>
      <c r="S103" s="17" t="s">
        <v>19</v>
      </c>
    </row>
    <row r="104" spans="1:19" ht="24" customHeight="1">
      <c r="A104" s="27"/>
      <c r="B104" s="28"/>
      <c r="C104" s="17" t="s">
        <v>25</v>
      </c>
      <c r="D104" s="20">
        <v>0.34091099999999996</v>
      </c>
      <c r="E104" s="20">
        <v>8.43E-2</v>
      </c>
      <c r="F104" s="20">
        <v>0.59100900000000001</v>
      </c>
      <c r="G104" s="20">
        <f t="shared" si="9"/>
        <v>0.33873999999999999</v>
      </c>
      <c r="H104" s="17" t="s">
        <v>19</v>
      </c>
      <c r="I104" s="17" t="s">
        <v>19</v>
      </c>
      <c r="J104" s="17" t="s">
        <v>19</v>
      </c>
      <c r="K104" s="17" t="s">
        <v>19</v>
      </c>
      <c r="L104" s="17" t="s">
        <v>19</v>
      </c>
      <c r="M104" s="17" t="s">
        <v>19</v>
      </c>
      <c r="N104" s="17" t="s">
        <v>19</v>
      </c>
      <c r="O104" s="17" t="s">
        <v>19</v>
      </c>
      <c r="P104" s="17" t="s">
        <v>19</v>
      </c>
      <c r="Q104" s="17" t="s">
        <v>19</v>
      </c>
      <c r="R104" s="17" t="s">
        <v>19</v>
      </c>
      <c r="S104" s="17" t="s">
        <v>19</v>
      </c>
    </row>
    <row r="105" spans="1:19" ht="30" customHeight="1">
      <c r="A105" s="27" t="s">
        <v>82</v>
      </c>
      <c r="B105" s="28" t="s">
        <v>31</v>
      </c>
      <c r="C105" s="17" t="s">
        <v>24</v>
      </c>
      <c r="D105" s="17">
        <v>20</v>
      </c>
      <c r="E105" s="17">
        <v>21</v>
      </c>
      <c r="F105" s="17">
        <v>25</v>
      </c>
      <c r="G105" s="20">
        <f t="shared" si="9"/>
        <v>22</v>
      </c>
      <c r="H105" s="17" t="s">
        <v>19</v>
      </c>
      <c r="I105" s="17" t="s">
        <v>19</v>
      </c>
      <c r="J105" s="17" t="s">
        <v>19</v>
      </c>
      <c r="K105" s="17" t="s">
        <v>19</v>
      </c>
      <c r="L105" s="17" t="s">
        <v>19</v>
      </c>
      <c r="M105" s="17" t="s">
        <v>19</v>
      </c>
      <c r="N105" s="17" t="s">
        <v>19</v>
      </c>
      <c r="O105" s="17" t="s">
        <v>19</v>
      </c>
      <c r="P105" s="17" t="s">
        <v>19</v>
      </c>
      <c r="Q105" s="17" t="s">
        <v>19</v>
      </c>
      <c r="R105" s="17" t="s">
        <v>19</v>
      </c>
      <c r="S105" s="17" t="s">
        <v>19</v>
      </c>
    </row>
    <row r="106" spans="1:19" ht="30" customHeight="1">
      <c r="A106" s="27"/>
      <c r="B106" s="28"/>
      <c r="C106" s="17" t="s">
        <v>25</v>
      </c>
      <c r="D106" s="20">
        <v>1.1363699999999999</v>
      </c>
      <c r="E106" s="20">
        <v>0.28100000000000003</v>
      </c>
      <c r="F106" s="20">
        <v>1.9700300000000002</v>
      </c>
      <c r="G106" s="20">
        <f t="shared" si="9"/>
        <v>1.1291333333333335</v>
      </c>
      <c r="H106" s="17" t="s">
        <v>19</v>
      </c>
      <c r="I106" s="17" t="s">
        <v>19</v>
      </c>
      <c r="J106" s="17" t="s">
        <v>19</v>
      </c>
      <c r="K106" s="17" t="s">
        <v>19</v>
      </c>
      <c r="L106" s="17" t="s">
        <v>19</v>
      </c>
      <c r="M106" s="17" t="s">
        <v>19</v>
      </c>
      <c r="N106" s="17" t="s">
        <v>19</v>
      </c>
      <c r="O106" s="17" t="s">
        <v>19</v>
      </c>
      <c r="P106" s="17" t="s">
        <v>19</v>
      </c>
      <c r="Q106" s="17" t="s">
        <v>19</v>
      </c>
      <c r="R106" s="17" t="s">
        <v>19</v>
      </c>
      <c r="S106" s="17" t="s">
        <v>19</v>
      </c>
    </row>
    <row r="107" spans="1:19" ht="42.75" customHeight="1">
      <c r="A107" s="27" t="s">
        <v>83</v>
      </c>
      <c r="B107" s="28" t="s">
        <v>33</v>
      </c>
      <c r="C107" s="17" t="s">
        <v>24</v>
      </c>
      <c r="D107" s="17">
        <v>15</v>
      </c>
      <c r="E107" s="17">
        <v>16</v>
      </c>
      <c r="F107" s="17">
        <v>18</v>
      </c>
      <c r="G107" s="20">
        <f t="shared" si="9"/>
        <v>16.333333333333332</v>
      </c>
      <c r="H107" s="17" t="s">
        <v>19</v>
      </c>
      <c r="I107" s="17" t="s">
        <v>19</v>
      </c>
      <c r="J107" s="17" t="s">
        <v>19</v>
      </c>
      <c r="K107" s="17" t="s">
        <v>19</v>
      </c>
      <c r="L107" s="17" t="s">
        <v>19</v>
      </c>
      <c r="M107" s="17" t="s">
        <v>19</v>
      </c>
      <c r="N107" s="17" t="s">
        <v>19</v>
      </c>
      <c r="O107" s="17" t="s">
        <v>19</v>
      </c>
      <c r="P107" s="17" t="s">
        <v>19</v>
      </c>
      <c r="Q107" s="17" t="s">
        <v>19</v>
      </c>
      <c r="R107" s="17" t="s">
        <v>19</v>
      </c>
      <c r="S107" s="17" t="s">
        <v>19</v>
      </c>
    </row>
    <row r="108" spans="1:19" ht="31.5" customHeight="1">
      <c r="A108" s="27"/>
      <c r="B108" s="28"/>
      <c r="C108" s="17" t="s">
        <v>25</v>
      </c>
      <c r="D108" s="20">
        <v>0.79545899999999981</v>
      </c>
      <c r="E108" s="20">
        <v>0.19669999999999999</v>
      </c>
      <c r="F108" s="20">
        <v>1.3790210000000001</v>
      </c>
      <c r="G108" s="20">
        <f t="shared" si="9"/>
        <v>0.79039333333333328</v>
      </c>
      <c r="H108" s="17" t="s">
        <v>19</v>
      </c>
      <c r="I108" s="17" t="s">
        <v>19</v>
      </c>
      <c r="J108" s="17" t="s">
        <v>19</v>
      </c>
      <c r="K108" s="17" t="s">
        <v>19</v>
      </c>
      <c r="L108" s="17" t="s">
        <v>19</v>
      </c>
      <c r="M108" s="17" t="s">
        <v>19</v>
      </c>
      <c r="N108" s="17" t="s">
        <v>19</v>
      </c>
      <c r="O108" s="17" t="s">
        <v>19</v>
      </c>
      <c r="P108" s="17" t="s">
        <v>19</v>
      </c>
      <c r="Q108" s="17" t="s">
        <v>19</v>
      </c>
      <c r="R108" s="17" t="s">
        <v>19</v>
      </c>
      <c r="S108" s="17" t="s">
        <v>19</v>
      </c>
    </row>
    <row r="109" spans="1:19" ht="36" customHeight="1">
      <c r="A109" s="27" t="s">
        <v>84</v>
      </c>
      <c r="B109" s="28" t="s">
        <v>41</v>
      </c>
      <c r="C109" s="17" t="s">
        <v>24</v>
      </c>
      <c r="D109" s="17">
        <f t="shared" ref="D109:F110" si="12">D111+D113+D115+D117</f>
        <v>124</v>
      </c>
      <c r="E109" s="17">
        <f t="shared" si="12"/>
        <v>102</v>
      </c>
      <c r="F109" s="17">
        <f t="shared" si="12"/>
        <v>141</v>
      </c>
      <c r="G109" s="20">
        <f t="shared" si="9"/>
        <v>122.33333333333333</v>
      </c>
      <c r="H109" s="17" t="s">
        <v>19</v>
      </c>
      <c r="I109" s="17" t="s">
        <v>19</v>
      </c>
      <c r="J109" s="17" t="s">
        <v>19</v>
      </c>
      <c r="K109" s="17" t="s">
        <v>19</v>
      </c>
      <c r="L109" s="17" t="s">
        <v>19</v>
      </c>
      <c r="M109" s="17" t="s">
        <v>19</v>
      </c>
      <c r="N109" s="17" t="s">
        <v>19</v>
      </c>
      <c r="O109" s="17" t="s">
        <v>19</v>
      </c>
      <c r="P109" s="17" t="s">
        <v>19</v>
      </c>
      <c r="Q109" s="17" t="s">
        <v>19</v>
      </c>
      <c r="R109" s="17" t="s">
        <v>19</v>
      </c>
      <c r="S109" s="17" t="s">
        <v>19</v>
      </c>
    </row>
    <row r="110" spans="1:19" ht="35.25" customHeight="1">
      <c r="A110" s="27"/>
      <c r="B110" s="28"/>
      <c r="C110" s="17" t="s">
        <v>25</v>
      </c>
      <c r="D110" s="20">
        <f t="shared" si="12"/>
        <v>7.3662799999999988</v>
      </c>
      <c r="E110" s="20">
        <f t="shared" si="12"/>
        <v>5.8009999999999993</v>
      </c>
      <c r="F110" s="20">
        <f t="shared" si="12"/>
        <v>6.3839700000000006</v>
      </c>
      <c r="G110" s="20">
        <f t="shared" si="9"/>
        <v>6.5170833333333329</v>
      </c>
      <c r="H110" s="17" t="s">
        <v>19</v>
      </c>
      <c r="I110" s="17" t="s">
        <v>19</v>
      </c>
      <c r="J110" s="17" t="s">
        <v>19</v>
      </c>
      <c r="K110" s="17" t="s">
        <v>19</v>
      </c>
      <c r="L110" s="17" t="s">
        <v>19</v>
      </c>
      <c r="M110" s="17" t="s">
        <v>19</v>
      </c>
      <c r="N110" s="17" t="s">
        <v>19</v>
      </c>
      <c r="O110" s="17" t="s">
        <v>19</v>
      </c>
      <c r="P110" s="17" t="s">
        <v>19</v>
      </c>
      <c r="Q110" s="17" t="s">
        <v>19</v>
      </c>
      <c r="R110" s="17" t="s">
        <v>19</v>
      </c>
      <c r="S110" s="17" t="s">
        <v>19</v>
      </c>
    </row>
    <row r="111" spans="1:19" ht="24" customHeight="1">
      <c r="A111" s="27" t="s">
        <v>85</v>
      </c>
      <c r="B111" s="28" t="s">
        <v>27</v>
      </c>
      <c r="C111" s="17" t="s">
        <v>24</v>
      </c>
      <c r="D111" s="21">
        <v>82</v>
      </c>
      <c r="E111" s="21">
        <v>67</v>
      </c>
      <c r="F111" s="21">
        <v>93</v>
      </c>
      <c r="G111" s="20">
        <f t="shared" si="9"/>
        <v>80.666666666666671</v>
      </c>
      <c r="H111" s="17" t="s">
        <v>19</v>
      </c>
      <c r="I111" s="17" t="s">
        <v>19</v>
      </c>
      <c r="J111" s="17" t="s">
        <v>19</v>
      </c>
      <c r="K111" s="17" t="s">
        <v>19</v>
      </c>
      <c r="L111" s="17" t="s">
        <v>19</v>
      </c>
      <c r="M111" s="17" t="s">
        <v>19</v>
      </c>
      <c r="N111" s="17" t="s">
        <v>19</v>
      </c>
      <c r="O111" s="17" t="s">
        <v>19</v>
      </c>
      <c r="P111" s="17" t="s">
        <v>19</v>
      </c>
      <c r="Q111" s="17" t="s">
        <v>19</v>
      </c>
      <c r="R111" s="17" t="s">
        <v>19</v>
      </c>
      <c r="S111" s="17" t="s">
        <v>19</v>
      </c>
    </row>
    <row r="112" spans="1:19" ht="24.75" customHeight="1">
      <c r="A112" s="27"/>
      <c r="B112" s="28"/>
      <c r="C112" s="17" t="s">
        <v>25</v>
      </c>
      <c r="D112" s="22">
        <f>D111*59.3/1000</f>
        <v>4.8625999999999996</v>
      </c>
      <c r="E112" s="22">
        <f t="shared" ref="E112:F112" si="13">E111*59.3/1000</f>
        <v>3.9731000000000001</v>
      </c>
      <c r="F112" s="22">
        <f t="shared" si="13"/>
        <v>5.5148999999999999</v>
      </c>
      <c r="G112" s="20">
        <f t="shared" si="9"/>
        <v>4.7835333333333336</v>
      </c>
      <c r="H112" s="17" t="s">
        <v>19</v>
      </c>
      <c r="I112" s="17" t="s">
        <v>19</v>
      </c>
      <c r="J112" s="17" t="s">
        <v>19</v>
      </c>
      <c r="K112" s="17" t="s">
        <v>19</v>
      </c>
      <c r="L112" s="17" t="s">
        <v>19</v>
      </c>
      <c r="M112" s="17" t="s">
        <v>19</v>
      </c>
      <c r="N112" s="17" t="s">
        <v>19</v>
      </c>
      <c r="O112" s="17" t="s">
        <v>19</v>
      </c>
      <c r="P112" s="17" t="s">
        <v>19</v>
      </c>
      <c r="Q112" s="17" t="s">
        <v>19</v>
      </c>
      <c r="R112" s="17" t="s">
        <v>19</v>
      </c>
      <c r="S112" s="17" t="s">
        <v>19</v>
      </c>
    </row>
    <row r="113" spans="1:19" ht="25.5" customHeight="1">
      <c r="A113" s="27" t="s">
        <v>86</v>
      </c>
      <c r="B113" s="28" t="s">
        <v>29</v>
      </c>
      <c r="C113" s="17" t="s">
        <v>24</v>
      </c>
      <c r="D113" s="17">
        <v>6</v>
      </c>
      <c r="E113" s="17">
        <v>5</v>
      </c>
      <c r="F113" s="17">
        <v>7</v>
      </c>
      <c r="G113" s="20">
        <f t="shared" si="9"/>
        <v>6</v>
      </c>
      <c r="H113" s="17" t="s">
        <v>19</v>
      </c>
      <c r="I113" s="17" t="s">
        <v>19</v>
      </c>
      <c r="J113" s="17" t="s">
        <v>19</v>
      </c>
      <c r="K113" s="17" t="s">
        <v>19</v>
      </c>
      <c r="L113" s="17" t="s">
        <v>19</v>
      </c>
      <c r="M113" s="17" t="s">
        <v>19</v>
      </c>
      <c r="N113" s="17" t="s">
        <v>19</v>
      </c>
      <c r="O113" s="17" t="s">
        <v>19</v>
      </c>
      <c r="P113" s="17" t="s">
        <v>19</v>
      </c>
      <c r="Q113" s="17" t="s">
        <v>19</v>
      </c>
      <c r="R113" s="17" t="s">
        <v>19</v>
      </c>
      <c r="S113" s="17" t="s">
        <v>19</v>
      </c>
    </row>
    <row r="114" spans="1:19" ht="24.75" customHeight="1">
      <c r="A114" s="27"/>
      <c r="B114" s="28"/>
      <c r="C114" s="17" t="s">
        <v>25</v>
      </c>
      <c r="D114" s="20">
        <v>0.375552</v>
      </c>
      <c r="E114" s="20">
        <v>0.27418500000000001</v>
      </c>
      <c r="F114" s="20">
        <v>0.13036050000000007</v>
      </c>
      <c r="G114" s="20">
        <f t="shared" si="9"/>
        <v>0.26003250000000006</v>
      </c>
      <c r="H114" s="17" t="s">
        <v>19</v>
      </c>
      <c r="I114" s="17" t="s">
        <v>19</v>
      </c>
      <c r="J114" s="17" t="s">
        <v>19</v>
      </c>
      <c r="K114" s="17" t="s">
        <v>19</v>
      </c>
      <c r="L114" s="17" t="s">
        <v>19</v>
      </c>
      <c r="M114" s="17" t="s">
        <v>19</v>
      </c>
      <c r="N114" s="17" t="s">
        <v>19</v>
      </c>
      <c r="O114" s="17" t="s">
        <v>19</v>
      </c>
      <c r="P114" s="17" t="s">
        <v>19</v>
      </c>
      <c r="Q114" s="17" t="s">
        <v>19</v>
      </c>
      <c r="R114" s="17" t="s">
        <v>19</v>
      </c>
      <c r="S114" s="17" t="s">
        <v>19</v>
      </c>
    </row>
    <row r="115" spans="1:19" ht="28.5" customHeight="1">
      <c r="A115" s="27" t="s">
        <v>87</v>
      </c>
      <c r="B115" s="28" t="s">
        <v>31</v>
      </c>
      <c r="C115" s="17" t="s">
        <v>24</v>
      </c>
      <c r="D115" s="17">
        <v>21</v>
      </c>
      <c r="E115" s="17">
        <v>18</v>
      </c>
      <c r="F115" s="17">
        <v>24</v>
      </c>
      <c r="G115" s="20">
        <f t="shared" si="9"/>
        <v>21</v>
      </c>
      <c r="H115" s="17" t="s">
        <v>19</v>
      </c>
      <c r="I115" s="17" t="s">
        <v>19</v>
      </c>
      <c r="J115" s="17" t="s">
        <v>19</v>
      </c>
      <c r="K115" s="17" t="s">
        <v>19</v>
      </c>
      <c r="L115" s="17" t="s">
        <v>19</v>
      </c>
      <c r="M115" s="17" t="s">
        <v>19</v>
      </c>
      <c r="N115" s="17" t="s">
        <v>19</v>
      </c>
      <c r="O115" s="17" t="s">
        <v>19</v>
      </c>
      <c r="P115" s="17" t="s">
        <v>19</v>
      </c>
      <c r="Q115" s="17" t="s">
        <v>19</v>
      </c>
      <c r="R115" s="17" t="s">
        <v>19</v>
      </c>
      <c r="S115" s="17" t="s">
        <v>19</v>
      </c>
    </row>
    <row r="116" spans="1:19" ht="31.5" customHeight="1">
      <c r="A116" s="27"/>
      <c r="B116" s="28"/>
      <c r="C116" s="17" t="s">
        <v>25</v>
      </c>
      <c r="D116" s="20">
        <v>1.2518400000000001</v>
      </c>
      <c r="E116" s="20">
        <v>0.91395000000000004</v>
      </c>
      <c r="F116" s="20">
        <v>0.43453500000000028</v>
      </c>
      <c r="G116" s="20">
        <f t="shared" si="9"/>
        <v>0.86677500000000018</v>
      </c>
      <c r="H116" s="17" t="s">
        <v>19</v>
      </c>
      <c r="I116" s="17" t="s">
        <v>19</v>
      </c>
      <c r="J116" s="17" t="s">
        <v>19</v>
      </c>
      <c r="K116" s="17" t="s">
        <v>19</v>
      </c>
      <c r="L116" s="17" t="s">
        <v>19</v>
      </c>
      <c r="M116" s="17" t="s">
        <v>19</v>
      </c>
      <c r="N116" s="17" t="s">
        <v>19</v>
      </c>
      <c r="O116" s="17" t="s">
        <v>19</v>
      </c>
      <c r="P116" s="17" t="s">
        <v>19</v>
      </c>
      <c r="Q116" s="17" t="s">
        <v>19</v>
      </c>
      <c r="R116" s="17" t="s">
        <v>19</v>
      </c>
      <c r="S116" s="17" t="s">
        <v>19</v>
      </c>
    </row>
    <row r="117" spans="1:19" ht="18.75">
      <c r="A117" s="27" t="s">
        <v>88</v>
      </c>
      <c r="B117" s="28" t="s">
        <v>33</v>
      </c>
      <c r="C117" s="17" t="s">
        <v>24</v>
      </c>
      <c r="D117" s="17">
        <v>15</v>
      </c>
      <c r="E117" s="17">
        <v>12</v>
      </c>
      <c r="F117" s="17">
        <v>17</v>
      </c>
      <c r="G117" s="20">
        <f t="shared" si="9"/>
        <v>14.666666666666666</v>
      </c>
      <c r="H117" s="17" t="s">
        <v>19</v>
      </c>
      <c r="I117" s="17" t="s">
        <v>19</v>
      </c>
      <c r="J117" s="17" t="s">
        <v>19</v>
      </c>
      <c r="K117" s="17" t="s">
        <v>19</v>
      </c>
      <c r="L117" s="17" t="s">
        <v>19</v>
      </c>
      <c r="M117" s="17" t="s">
        <v>19</v>
      </c>
      <c r="N117" s="17" t="s">
        <v>19</v>
      </c>
      <c r="O117" s="17" t="s">
        <v>19</v>
      </c>
      <c r="P117" s="17" t="s">
        <v>19</v>
      </c>
      <c r="Q117" s="17" t="s">
        <v>19</v>
      </c>
      <c r="R117" s="17" t="s">
        <v>19</v>
      </c>
      <c r="S117" s="17" t="s">
        <v>19</v>
      </c>
    </row>
    <row r="118" spans="1:19" ht="38.25" customHeight="1">
      <c r="A118" s="27"/>
      <c r="B118" s="28"/>
      <c r="C118" s="17" t="s">
        <v>25</v>
      </c>
      <c r="D118" s="20">
        <v>0.87628799999999996</v>
      </c>
      <c r="E118" s="20">
        <v>0.63976500000000003</v>
      </c>
      <c r="F118" s="20">
        <v>0.30417450000000018</v>
      </c>
      <c r="G118" s="20">
        <f t="shared" si="9"/>
        <v>0.60674250000000007</v>
      </c>
      <c r="H118" s="17" t="s">
        <v>19</v>
      </c>
      <c r="I118" s="17" t="s">
        <v>19</v>
      </c>
      <c r="J118" s="17" t="s">
        <v>19</v>
      </c>
      <c r="K118" s="17" t="s">
        <v>19</v>
      </c>
      <c r="L118" s="17" t="s">
        <v>19</v>
      </c>
      <c r="M118" s="17" t="s">
        <v>19</v>
      </c>
      <c r="N118" s="17" t="s">
        <v>19</v>
      </c>
      <c r="O118" s="17" t="s">
        <v>19</v>
      </c>
      <c r="P118" s="17" t="s">
        <v>19</v>
      </c>
      <c r="Q118" s="17" t="s">
        <v>19</v>
      </c>
      <c r="R118" s="17" t="s">
        <v>19</v>
      </c>
      <c r="S118" s="17" t="s">
        <v>19</v>
      </c>
    </row>
    <row r="119" spans="1:19" ht="90" customHeight="1">
      <c r="A119" s="18" t="s">
        <v>89</v>
      </c>
      <c r="B119" s="23" t="s">
        <v>47</v>
      </c>
      <c r="C119" s="17" t="s">
        <v>48</v>
      </c>
      <c r="D119" s="24">
        <f>SUM(D120:D123)</f>
        <v>46.088000000000001</v>
      </c>
      <c r="E119" s="24">
        <f t="shared" ref="E119:R119" si="14">SUM(E120:E123)</f>
        <v>43.772999999999996</v>
      </c>
      <c r="F119" s="24">
        <f t="shared" si="14"/>
        <v>21.68</v>
      </c>
      <c r="G119" s="20">
        <f>(D119+E119+F119)/3</f>
        <v>37.18033333333333</v>
      </c>
      <c r="H119" s="20">
        <f t="shared" si="14"/>
        <v>23.3</v>
      </c>
      <c r="I119" s="17"/>
      <c r="J119" s="20">
        <f t="shared" si="14"/>
        <v>56.329000000000001</v>
      </c>
      <c r="K119" s="17"/>
      <c r="L119" s="20">
        <f t="shared" si="14"/>
        <v>58.841000000000001</v>
      </c>
      <c r="M119" s="17"/>
      <c r="N119" s="20">
        <f t="shared" si="14"/>
        <v>62.046999999999997</v>
      </c>
      <c r="O119" s="17"/>
      <c r="P119" s="20">
        <f t="shared" si="14"/>
        <v>65.23</v>
      </c>
      <c r="Q119" s="25"/>
      <c r="R119" s="20">
        <f t="shared" si="14"/>
        <v>68.179000000000002</v>
      </c>
      <c r="S119" s="26"/>
    </row>
    <row r="120" spans="1:19" ht="38.25" customHeight="1">
      <c r="A120" s="18" t="s">
        <v>90</v>
      </c>
      <c r="B120" s="23" t="s">
        <v>50</v>
      </c>
      <c r="C120" s="17" t="s">
        <v>48</v>
      </c>
      <c r="D120" s="20">
        <v>1.4490000000000001</v>
      </c>
      <c r="E120" s="20">
        <v>6.1529999999999996</v>
      </c>
      <c r="F120" s="20">
        <v>1.93</v>
      </c>
      <c r="G120" s="20">
        <f>(D120+E120+F120)/3</f>
        <v>3.1773333333333333</v>
      </c>
      <c r="H120" s="20">
        <v>2</v>
      </c>
      <c r="I120" s="17"/>
      <c r="J120" s="17">
        <v>3.8620000000000001</v>
      </c>
      <c r="K120" s="17"/>
      <c r="L120" s="17">
        <v>3.6989999999999998</v>
      </c>
      <c r="M120" s="17"/>
      <c r="N120" s="17">
        <v>4.1390000000000002</v>
      </c>
      <c r="O120" s="17"/>
      <c r="P120" s="25">
        <v>4.484</v>
      </c>
      <c r="Q120" s="25"/>
      <c r="R120" s="25">
        <v>4.5780000000000003</v>
      </c>
      <c r="S120" s="26"/>
    </row>
    <row r="121" spans="1:19" ht="60.75" customHeight="1">
      <c r="A121" s="18" t="s">
        <v>91</v>
      </c>
      <c r="B121" s="23" t="s">
        <v>52</v>
      </c>
      <c r="C121" s="17" t="s">
        <v>48</v>
      </c>
      <c r="D121" s="20">
        <v>13.48</v>
      </c>
      <c r="E121" s="20">
        <v>14.11</v>
      </c>
      <c r="F121" s="20">
        <v>4.78</v>
      </c>
      <c r="G121" s="20">
        <f>(D121+E121+F121)/3</f>
        <v>10.79</v>
      </c>
      <c r="H121" s="20">
        <v>0</v>
      </c>
      <c r="I121" s="17"/>
      <c r="J121" s="17">
        <v>2.157</v>
      </c>
      <c r="K121" s="17"/>
      <c r="L121" s="17">
        <v>2.2669999999999999</v>
      </c>
      <c r="M121" s="17"/>
      <c r="N121" s="17">
        <v>2.3889999999999998</v>
      </c>
      <c r="O121" s="17"/>
      <c r="P121" s="25">
        <v>2.5059999999999998</v>
      </c>
      <c r="Q121" s="25"/>
      <c r="R121" s="25">
        <v>2.6240000000000001</v>
      </c>
      <c r="S121" s="26"/>
    </row>
    <row r="122" spans="1:19" ht="55.5" customHeight="1">
      <c r="A122" s="18" t="s">
        <v>92</v>
      </c>
      <c r="B122" s="23" t="s">
        <v>54</v>
      </c>
      <c r="C122" s="17" t="s">
        <v>48</v>
      </c>
      <c r="D122" s="20">
        <v>31.158999999999999</v>
      </c>
      <c r="E122" s="20">
        <v>23.51</v>
      </c>
      <c r="F122" s="20">
        <v>14.72</v>
      </c>
      <c r="G122" s="20">
        <f>(D122+E122+F122)/3</f>
        <v>23.129666666666665</v>
      </c>
      <c r="H122" s="20">
        <v>21.3</v>
      </c>
      <c r="I122" s="17"/>
      <c r="J122" s="17">
        <v>50.31</v>
      </c>
      <c r="K122" s="17"/>
      <c r="L122" s="17">
        <v>52.875</v>
      </c>
      <c r="M122" s="17"/>
      <c r="N122" s="17">
        <v>55.518999999999998</v>
      </c>
      <c r="O122" s="17"/>
      <c r="P122" s="25">
        <v>58.24</v>
      </c>
      <c r="Q122" s="25"/>
      <c r="R122" s="25">
        <v>60.976999999999997</v>
      </c>
      <c r="S122" s="26"/>
    </row>
    <row r="123" spans="1:19" ht="42" customHeight="1">
      <c r="A123" s="18" t="s">
        <v>93</v>
      </c>
      <c r="B123" s="23" t="s">
        <v>56</v>
      </c>
      <c r="C123" s="17" t="s">
        <v>48</v>
      </c>
      <c r="D123" s="20">
        <v>0</v>
      </c>
      <c r="E123" s="20">
        <v>0</v>
      </c>
      <c r="F123" s="20">
        <v>0.25</v>
      </c>
      <c r="G123" s="20">
        <f>(D123+E123+F123)/3</f>
        <v>8.3333333333333329E-2</v>
      </c>
      <c r="H123" s="20">
        <v>0</v>
      </c>
      <c r="I123" s="17"/>
      <c r="J123" s="17" t="s">
        <v>19</v>
      </c>
      <c r="K123" s="17" t="s">
        <v>19</v>
      </c>
      <c r="L123" s="17" t="s">
        <v>19</v>
      </c>
      <c r="M123" s="17" t="s">
        <v>19</v>
      </c>
      <c r="N123" s="17" t="s">
        <v>19</v>
      </c>
      <c r="O123" s="17" t="s">
        <v>19</v>
      </c>
      <c r="P123" s="17" t="s">
        <v>19</v>
      </c>
      <c r="Q123" s="17" t="s">
        <v>19</v>
      </c>
      <c r="R123" s="17" t="s">
        <v>19</v>
      </c>
      <c r="S123" s="26"/>
    </row>
    <row r="124" spans="1:19" ht="24" customHeight="1">
      <c r="A124" s="27" t="s">
        <v>94</v>
      </c>
      <c r="B124" s="28" t="s">
        <v>58</v>
      </c>
      <c r="C124" s="17" t="s">
        <v>59</v>
      </c>
      <c r="D124" s="20" t="s">
        <v>19</v>
      </c>
      <c r="E124" s="20" t="s">
        <v>19</v>
      </c>
      <c r="F124" s="20" t="s">
        <v>19</v>
      </c>
      <c r="G124" s="20" t="s">
        <v>19</v>
      </c>
      <c r="H124" s="20" t="s">
        <v>19</v>
      </c>
      <c r="I124" s="20" t="s">
        <v>19</v>
      </c>
      <c r="J124" s="20" t="s">
        <v>19</v>
      </c>
      <c r="K124" s="20" t="s">
        <v>19</v>
      </c>
      <c r="L124" s="20" t="s">
        <v>19</v>
      </c>
      <c r="M124" s="20" t="s">
        <v>19</v>
      </c>
      <c r="N124" s="20" t="s">
        <v>19</v>
      </c>
      <c r="O124" s="20" t="s">
        <v>19</v>
      </c>
      <c r="P124" s="20" t="s">
        <v>19</v>
      </c>
      <c r="Q124" s="20" t="s">
        <v>19</v>
      </c>
      <c r="R124" s="20" t="s">
        <v>19</v>
      </c>
      <c r="S124" s="26"/>
    </row>
    <row r="125" spans="1:19" ht="28.5" customHeight="1">
      <c r="A125" s="27"/>
      <c r="B125" s="28"/>
      <c r="C125" s="17" t="s">
        <v>60</v>
      </c>
      <c r="D125" s="20">
        <f t="shared" ref="D125:F126" si="15">D129+D137</f>
        <v>4.7</v>
      </c>
      <c r="E125" s="20">
        <f t="shared" si="15"/>
        <v>1.3</v>
      </c>
      <c r="F125" s="20">
        <f t="shared" si="15"/>
        <v>2</v>
      </c>
      <c r="G125" s="20">
        <f>(D125+E125+F125)/3</f>
        <v>2.6666666666666665</v>
      </c>
      <c r="H125" s="20">
        <f>H129+H137</f>
        <v>0</v>
      </c>
      <c r="I125" s="17"/>
      <c r="J125" s="20">
        <f>J137</f>
        <v>2.06</v>
      </c>
      <c r="K125" s="20">
        <f t="shared" ref="K125:R126" si="16">K137</f>
        <v>0</v>
      </c>
      <c r="L125" s="20">
        <f t="shared" si="16"/>
        <v>2.06</v>
      </c>
      <c r="M125" s="20">
        <f t="shared" si="16"/>
        <v>0</v>
      </c>
      <c r="N125" s="20">
        <f t="shared" si="16"/>
        <v>2.06</v>
      </c>
      <c r="O125" s="20">
        <f t="shared" si="16"/>
        <v>0</v>
      </c>
      <c r="P125" s="20">
        <f t="shared" si="16"/>
        <v>2.06</v>
      </c>
      <c r="Q125" s="20">
        <f t="shared" si="16"/>
        <v>0</v>
      </c>
      <c r="R125" s="20">
        <f t="shared" si="16"/>
        <v>2.06</v>
      </c>
      <c r="S125" s="26"/>
    </row>
    <row r="126" spans="1:19" ht="26.25" customHeight="1">
      <c r="A126" s="27"/>
      <c r="B126" s="28"/>
      <c r="C126" s="17" t="s">
        <v>61</v>
      </c>
      <c r="D126" s="20">
        <f t="shared" si="15"/>
        <v>6.54</v>
      </c>
      <c r="E126" s="20">
        <f t="shared" si="15"/>
        <v>7.76</v>
      </c>
      <c r="F126" s="20">
        <f t="shared" si="15"/>
        <v>4.9219999999999997</v>
      </c>
      <c r="G126" s="20">
        <f>(D126+E126+F126)/3</f>
        <v>6.4073333333333338</v>
      </c>
      <c r="H126" s="20">
        <f>H130+H138</f>
        <v>2.68</v>
      </c>
      <c r="I126" s="17"/>
      <c r="J126" s="20">
        <f>J138</f>
        <v>16.87</v>
      </c>
      <c r="K126" s="20">
        <f t="shared" si="16"/>
        <v>0</v>
      </c>
      <c r="L126" s="20">
        <f t="shared" si="16"/>
        <v>16.87</v>
      </c>
      <c r="M126" s="20">
        <f t="shared" si="16"/>
        <v>0</v>
      </c>
      <c r="N126" s="20">
        <f t="shared" si="16"/>
        <v>16.82</v>
      </c>
      <c r="O126" s="20">
        <f t="shared" si="16"/>
        <v>0</v>
      </c>
      <c r="P126" s="20">
        <f t="shared" si="16"/>
        <v>16.829999999999998</v>
      </c>
      <c r="Q126" s="20">
        <f t="shared" si="16"/>
        <v>0</v>
      </c>
      <c r="R126" s="20">
        <f t="shared" si="16"/>
        <v>16.829999999999998</v>
      </c>
      <c r="S126" s="26"/>
    </row>
    <row r="127" spans="1:19" ht="28.5" customHeight="1">
      <c r="A127" s="27"/>
      <c r="B127" s="28"/>
      <c r="C127" s="17" t="s">
        <v>62</v>
      </c>
      <c r="D127" s="20" t="s">
        <v>19</v>
      </c>
      <c r="E127" s="20" t="s">
        <v>19</v>
      </c>
      <c r="F127" s="20" t="s">
        <v>19</v>
      </c>
      <c r="G127" s="20" t="s">
        <v>19</v>
      </c>
      <c r="H127" s="20" t="s">
        <v>19</v>
      </c>
      <c r="I127" s="20" t="s">
        <v>19</v>
      </c>
      <c r="J127" s="20" t="s">
        <v>19</v>
      </c>
      <c r="K127" s="20" t="s">
        <v>19</v>
      </c>
      <c r="L127" s="20" t="s">
        <v>19</v>
      </c>
      <c r="M127" s="20" t="s">
        <v>19</v>
      </c>
      <c r="N127" s="20" t="s">
        <v>19</v>
      </c>
      <c r="O127" s="20" t="s">
        <v>19</v>
      </c>
      <c r="P127" s="20" t="s">
        <v>19</v>
      </c>
      <c r="Q127" s="20" t="s">
        <v>19</v>
      </c>
      <c r="R127" s="20" t="s">
        <v>19</v>
      </c>
      <c r="S127" s="26"/>
    </row>
    <row r="128" spans="1:19" ht="15.75">
      <c r="A128" s="27" t="s">
        <v>95</v>
      </c>
      <c r="B128" s="28" t="s">
        <v>29</v>
      </c>
      <c r="C128" s="17" t="s">
        <v>59</v>
      </c>
      <c r="D128" s="17" t="s">
        <v>19</v>
      </c>
      <c r="E128" s="17" t="s">
        <v>19</v>
      </c>
      <c r="F128" s="17" t="s">
        <v>19</v>
      </c>
      <c r="G128" s="17" t="s">
        <v>19</v>
      </c>
      <c r="H128" s="17" t="s">
        <v>19</v>
      </c>
      <c r="I128" s="17" t="s">
        <v>19</v>
      </c>
      <c r="J128" s="17" t="s">
        <v>19</v>
      </c>
      <c r="K128" s="17" t="s">
        <v>19</v>
      </c>
      <c r="L128" s="17" t="s">
        <v>19</v>
      </c>
      <c r="M128" s="17" t="s">
        <v>19</v>
      </c>
      <c r="N128" s="17" t="s">
        <v>19</v>
      </c>
      <c r="O128" s="17" t="s">
        <v>19</v>
      </c>
      <c r="P128" s="17" t="s">
        <v>19</v>
      </c>
      <c r="Q128" s="17" t="s">
        <v>19</v>
      </c>
      <c r="R128" s="17" t="s">
        <v>19</v>
      </c>
      <c r="S128" s="26"/>
    </row>
    <row r="129" spans="1:19" ht="15.75">
      <c r="A129" s="27"/>
      <c r="B129" s="28"/>
      <c r="C129" s="17" t="s">
        <v>60</v>
      </c>
      <c r="D129" s="20">
        <v>3.34</v>
      </c>
      <c r="E129" s="20">
        <v>0.9</v>
      </c>
      <c r="F129" s="17">
        <v>2</v>
      </c>
      <c r="G129" s="20">
        <f>(D129+E129+F129)/3</f>
        <v>2.08</v>
      </c>
      <c r="H129" s="20">
        <v>0</v>
      </c>
      <c r="I129" s="17"/>
      <c r="J129" s="17" t="s">
        <v>19</v>
      </c>
      <c r="K129" s="17" t="s">
        <v>19</v>
      </c>
      <c r="L129" s="17" t="s">
        <v>19</v>
      </c>
      <c r="M129" s="17" t="s">
        <v>19</v>
      </c>
      <c r="N129" s="17" t="s">
        <v>19</v>
      </c>
      <c r="O129" s="17" t="s">
        <v>19</v>
      </c>
      <c r="P129" s="17" t="s">
        <v>19</v>
      </c>
      <c r="Q129" s="17" t="s">
        <v>19</v>
      </c>
      <c r="R129" s="17" t="s">
        <v>19</v>
      </c>
      <c r="S129" s="26"/>
    </row>
    <row r="130" spans="1:19" ht="15.75">
      <c r="A130" s="27"/>
      <c r="B130" s="28"/>
      <c r="C130" s="17" t="s">
        <v>61</v>
      </c>
      <c r="D130" s="20">
        <v>0</v>
      </c>
      <c r="E130" s="20">
        <v>1.95</v>
      </c>
      <c r="F130" s="17">
        <v>0.38200000000000001</v>
      </c>
      <c r="G130" s="20">
        <f>(D130+E130+F130)/3</f>
        <v>0.77733333333333332</v>
      </c>
      <c r="H130" s="20">
        <v>0</v>
      </c>
      <c r="I130" s="17"/>
      <c r="J130" s="17" t="s">
        <v>19</v>
      </c>
      <c r="K130" s="17" t="s">
        <v>19</v>
      </c>
      <c r="L130" s="17" t="s">
        <v>19</v>
      </c>
      <c r="M130" s="17" t="s">
        <v>19</v>
      </c>
      <c r="N130" s="17" t="s">
        <v>19</v>
      </c>
      <c r="O130" s="17" t="s">
        <v>19</v>
      </c>
      <c r="P130" s="17" t="s">
        <v>19</v>
      </c>
      <c r="Q130" s="17" t="s">
        <v>19</v>
      </c>
      <c r="R130" s="17" t="s">
        <v>19</v>
      </c>
      <c r="S130" s="26"/>
    </row>
    <row r="131" spans="1:19" ht="18.75">
      <c r="A131" s="27"/>
      <c r="B131" s="28"/>
      <c r="C131" s="17" t="s">
        <v>62</v>
      </c>
      <c r="D131" s="20" t="s">
        <v>19</v>
      </c>
      <c r="E131" s="20" t="s">
        <v>19</v>
      </c>
      <c r="F131" s="20" t="s">
        <v>19</v>
      </c>
      <c r="G131" s="20" t="s">
        <v>19</v>
      </c>
      <c r="H131" s="20" t="s">
        <v>19</v>
      </c>
      <c r="I131" s="20" t="s">
        <v>19</v>
      </c>
      <c r="J131" s="20" t="s">
        <v>19</v>
      </c>
      <c r="K131" s="20" t="s">
        <v>19</v>
      </c>
      <c r="L131" s="20" t="s">
        <v>19</v>
      </c>
      <c r="M131" s="20" t="s">
        <v>19</v>
      </c>
      <c r="N131" s="20" t="s">
        <v>19</v>
      </c>
      <c r="O131" s="20" t="s">
        <v>19</v>
      </c>
      <c r="P131" s="20" t="s">
        <v>19</v>
      </c>
      <c r="Q131" s="20" t="s">
        <v>19</v>
      </c>
      <c r="R131" s="20" t="s">
        <v>19</v>
      </c>
      <c r="S131" s="26"/>
    </row>
    <row r="132" spans="1:19" ht="15.75">
      <c r="A132" s="27" t="s">
        <v>96</v>
      </c>
      <c r="B132" s="28" t="s">
        <v>31</v>
      </c>
      <c r="C132" s="17" t="s">
        <v>59</v>
      </c>
      <c r="D132" s="20" t="s">
        <v>19</v>
      </c>
      <c r="E132" s="20" t="s">
        <v>19</v>
      </c>
      <c r="F132" s="20" t="s">
        <v>19</v>
      </c>
      <c r="G132" s="20" t="s">
        <v>19</v>
      </c>
      <c r="H132" s="20" t="s">
        <v>19</v>
      </c>
      <c r="I132" s="20" t="s">
        <v>19</v>
      </c>
      <c r="J132" s="20" t="s">
        <v>19</v>
      </c>
      <c r="K132" s="20" t="s">
        <v>19</v>
      </c>
      <c r="L132" s="20" t="s">
        <v>19</v>
      </c>
      <c r="M132" s="20" t="s">
        <v>19</v>
      </c>
      <c r="N132" s="20" t="s">
        <v>19</v>
      </c>
      <c r="O132" s="20" t="s">
        <v>19</v>
      </c>
      <c r="P132" s="20" t="s">
        <v>19</v>
      </c>
      <c r="Q132" s="20" t="s">
        <v>19</v>
      </c>
      <c r="R132" s="20" t="s">
        <v>19</v>
      </c>
      <c r="S132" s="26"/>
    </row>
    <row r="133" spans="1:19" ht="15.75">
      <c r="A133" s="27"/>
      <c r="B133" s="28"/>
      <c r="C133" s="17" t="s">
        <v>60</v>
      </c>
      <c r="D133" s="20" t="s">
        <v>19</v>
      </c>
      <c r="E133" s="20" t="s">
        <v>19</v>
      </c>
      <c r="F133" s="20" t="s">
        <v>19</v>
      </c>
      <c r="G133" s="20" t="s">
        <v>19</v>
      </c>
      <c r="H133" s="20" t="s">
        <v>19</v>
      </c>
      <c r="I133" s="20" t="s">
        <v>19</v>
      </c>
      <c r="J133" s="20" t="s">
        <v>19</v>
      </c>
      <c r="K133" s="20" t="s">
        <v>19</v>
      </c>
      <c r="L133" s="20" t="s">
        <v>19</v>
      </c>
      <c r="M133" s="20" t="s">
        <v>19</v>
      </c>
      <c r="N133" s="20" t="s">
        <v>19</v>
      </c>
      <c r="O133" s="20" t="s">
        <v>19</v>
      </c>
      <c r="P133" s="20" t="s">
        <v>19</v>
      </c>
      <c r="Q133" s="20" t="s">
        <v>19</v>
      </c>
      <c r="R133" s="20" t="s">
        <v>19</v>
      </c>
      <c r="S133" s="26"/>
    </row>
    <row r="134" spans="1:19" ht="15.75" customHeight="1">
      <c r="A134" s="27"/>
      <c r="B134" s="28"/>
      <c r="C134" s="17" t="s">
        <v>61</v>
      </c>
      <c r="D134" s="20" t="s">
        <v>19</v>
      </c>
      <c r="E134" s="20" t="s">
        <v>19</v>
      </c>
      <c r="F134" s="20" t="s">
        <v>19</v>
      </c>
      <c r="G134" s="20" t="s">
        <v>19</v>
      </c>
      <c r="H134" s="20" t="s">
        <v>19</v>
      </c>
      <c r="I134" s="20" t="s">
        <v>19</v>
      </c>
      <c r="J134" s="20" t="s">
        <v>19</v>
      </c>
      <c r="K134" s="20" t="s">
        <v>19</v>
      </c>
      <c r="L134" s="20" t="s">
        <v>19</v>
      </c>
      <c r="M134" s="20" t="s">
        <v>19</v>
      </c>
      <c r="N134" s="20" t="s">
        <v>19</v>
      </c>
      <c r="O134" s="20" t="s">
        <v>19</v>
      </c>
      <c r="P134" s="20" t="s">
        <v>19</v>
      </c>
      <c r="Q134" s="20" t="s">
        <v>19</v>
      </c>
      <c r="R134" s="20" t="s">
        <v>19</v>
      </c>
      <c r="S134" s="26"/>
    </row>
    <row r="135" spans="1:19" ht="18.75">
      <c r="A135" s="27"/>
      <c r="B135" s="28"/>
      <c r="C135" s="17" t="s">
        <v>62</v>
      </c>
      <c r="D135" s="20" t="s">
        <v>19</v>
      </c>
      <c r="E135" s="20" t="s">
        <v>19</v>
      </c>
      <c r="F135" s="20" t="s">
        <v>19</v>
      </c>
      <c r="G135" s="20" t="s">
        <v>19</v>
      </c>
      <c r="H135" s="20" t="s">
        <v>19</v>
      </c>
      <c r="I135" s="20" t="s">
        <v>19</v>
      </c>
      <c r="J135" s="20" t="s">
        <v>19</v>
      </c>
      <c r="K135" s="20" t="s">
        <v>19</v>
      </c>
      <c r="L135" s="20" t="s">
        <v>19</v>
      </c>
      <c r="M135" s="20" t="s">
        <v>19</v>
      </c>
      <c r="N135" s="20" t="s">
        <v>19</v>
      </c>
      <c r="O135" s="20" t="s">
        <v>19</v>
      </c>
      <c r="P135" s="20" t="s">
        <v>19</v>
      </c>
      <c r="Q135" s="20" t="s">
        <v>19</v>
      </c>
      <c r="R135" s="20" t="s">
        <v>19</v>
      </c>
      <c r="S135" s="26"/>
    </row>
    <row r="136" spans="1:19" ht="15.75">
      <c r="A136" s="27" t="s">
        <v>97</v>
      </c>
      <c r="B136" s="28" t="s">
        <v>33</v>
      </c>
      <c r="C136" s="17" t="s">
        <v>59</v>
      </c>
      <c r="D136" s="20" t="s">
        <v>19</v>
      </c>
      <c r="E136" s="20" t="s">
        <v>19</v>
      </c>
      <c r="F136" s="20" t="s">
        <v>19</v>
      </c>
      <c r="G136" s="20" t="s">
        <v>19</v>
      </c>
      <c r="H136" s="20" t="s">
        <v>19</v>
      </c>
      <c r="I136" s="20" t="s">
        <v>19</v>
      </c>
      <c r="J136" s="20" t="s">
        <v>19</v>
      </c>
      <c r="K136" s="20" t="s">
        <v>19</v>
      </c>
      <c r="L136" s="20" t="s">
        <v>19</v>
      </c>
      <c r="M136" s="20" t="s">
        <v>19</v>
      </c>
      <c r="N136" s="20" t="s">
        <v>19</v>
      </c>
      <c r="O136" s="20" t="s">
        <v>19</v>
      </c>
      <c r="P136" s="20" t="s">
        <v>19</v>
      </c>
      <c r="Q136" s="20" t="s">
        <v>19</v>
      </c>
      <c r="R136" s="20" t="s">
        <v>19</v>
      </c>
      <c r="S136" s="26"/>
    </row>
    <row r="137" spans="1:19" ht="15.75">
      <c r="A137" s="27"/>
      <c r="B137" s="28"/>
      <c r="C137" s="17" t="s">
        <v>60</v>
      </c>
      <c r="D137" s="20">
        <v>1.36</v>
      </c>
      <c r="E137" s="20">
        <v>0.4</v>
      </c>
      <c r="F137" s="17"/>
      <c r="G137" s="20">
        <f>(D137+E137+F137)/3</f>
        <v>0.58666666666666678</v>
      </c>
      <c r="H137" s="17">
        <v>0</v>
      </c>
      <c r="I137" s="17"/>
      <c r="J137" s="17">
        <v>2.06</v>
      </c>
      <c r="K137" s="17"/>
      <c r="L137" s="17">
        <v>2.06</v>
      </c>
      <c r="M137" s="17"/>
      <c r="N137" s="17">
        <v>2.06</v>
      </c>
      <c r="O137" s="17"/>
      <c r="P137" s="25">
        <v>2.06</v>
      </c>
      <c r="Q137" s="25"/>
      <c r="R137" s="25">
        <v>2.06</v>
      </c>
      <c r="S137" s="26"/>
    </row>
    <row r="138" spans="1:19" ht="28.5" customHeight="1">
      <c r="A138" s="27"/>
      <c r="B138" s="28"/>
      <c r="C138" s="17" t="s">
        <v>61</v>
      </c>
      <c r="D138" s="20">
        <v>6.54</v>
      </c>
      <c r="E138" s="20">
        <v>5.81</v>
      </c>
      <c r="F138" s="17">
        <v>4.54</v>
      </c>
      <c r="G138" s="20">
        <f>(D138+E138+F138)/3</f>
        <v>5.63</v>
      </c>
      <c r="H138" s="17">
        <v>2.68</v>
      </c>
      <c r="I138" s="17"/>
      <c r="J138" s="17">
        <v>16.87</v>
      </c>
      <c r="K138" s="17"/>
      <c r="L138" s="17">
        <v>16.87</v>
      </c>
      <c r="M138" s="17"/>
      <c r="N138" s="17">
        <v>16.82</v>
      </c>
      <c r="O138" s="17"/>
      <c r="P138" s="25">
        <v>16.829999999999998</v>
      </c>
      <c r="Q138" s="25"/>
      <c r="R138" s="25">
        <v>16.829999999999998</v>
      </c>
      <c r="S138" s="26"/>
    </row>
    <row r="139" spans="1:19" ht="25.5" customHeight="1">
      <c r="A139" s="27"/>
      <c r="B139" s="28"/>
      <c r="C139" s="17" t="s">
        <v>62</v>
      </c>
      <c r="D139" s="17" t="s">
        <v>19</v>
      </c>
      <c r="E139" s="17" t="s">
        <v>19</v>
      </c>
      <c r="F139" s="17" t="s">
        <v>19</v>
      </c>
      <c r="G139" s="17" t="s">
        <v>19</v>
      </c>
      <c r="H139" s="17" t="s">
        <v>19</v>
      </c>
      <c r="I139" s="17" t="s">
        <v>19</v>
      </c>
      <c r="J139" s="17" t="s">
        <v>19</v>
      </c>
      <c r="K139" s="17" t="s">
        <v>19</v>
      </c>
      <c r="L139" s="17" t="s">
        <v>19</v>
      </c>
      <c r="M139" s="17" t="s">
        <v>19</v>
      </c>
      <c r="N139" s="17" t="s">
        <v>19</v>
      </c>
      <c r="O139" s="17" t="s">
        <v>19</v>
      </c>
      <c r="P139" s="17" t="s">
        <v>19</v>
      </c>
      <c r="Q139" s="17" t="s">
        <v>19</v>
      </c>
      <c r="R139" s="17" t="s">
        <v>19</v>
      </c>
      <c r="S139" s="26"/>
    </row>
    <row r="140" spans="1:19" ht="29.25" customHeight="1">
      <c r="A140" s="27" t="s">
        <v>98</v>
      </c>
      <c r="B140" s="28" t="s">
        <v>67</v>
      </c>
      <c r="C140" s="17" t="s">
        <v>59</v>
      </c>
      <c r="D140" s="17" t="s">
        <v>19</v>
      </c>
      <c r="E140" s="17" t="s">
        <v>19</v>
      </c>
      <c r="F140" s="17" t="s">
        <v>19</v>
      </c>
      <c r="G140" s="17" t="s">
        <v>19</v>
      </c>
      <c r="H140" s="17" t="s">
        <v>19</v>
      </c>
      <c r="I140" s="17" t="s">
        <v>19</v>
      </c>
      <c r="J140" s="17" t="s">
        <v>19</v>
      </c>
      <c r="K140" s="17" t="s">
        <v>19</v>
      </c>
      <c r="L140" s="17" t="s">
        <v>19</v>
      </c>
      <c r="M140" s="17" t="s">
        <v>19</v>
      </c>
      <c r="N140" s="17" t="s">
        <v>19</v>
      </c>
      <c r="O140" s="17" t="s">
        <v>19</v>
      </c>
      <c r="P140" s="17" t="s">
        <v>19</v>
      </c>
      <c r="Q140" s="17" t="s">
        <v>19</v>
      </c>
      <c r="R140" s="17" t="s">
        <v>19</v>
      </c>
      <c r="S140" s="26"/>
    </row>
    <row r="141" spans="1:19" ht="28.5" customHeight="1">
      <c r="A141" s="27"/>
      <c r="B141" s="28"/>
      <c r="C141" s="17" t="s">
        <v>60</v>
      </c>
      <c r="D141" s="20">
        <f t="shared" ref="D141:F142" si="17">D145+D153</f>
        <v>4.7</v>
      </c>
      <c r="E141" s="20">
        <f t="shared" si="17"/>
        <v>1.3</v>
      </c>
      <c r="F141" s="20">
        <f t="shared" si="17"/>
        <v>2</v>
      </c>
      <c r="G141" s="20">
        <f>(D141+E141+F141)/3</f>
        <v>2.6666666666666665</v>
      </c>
      <c r="H141" s="20">
        <v>0</v>
      </c>
      <c r="I141" s="17"/>
      <c r="J141" s="20">
        <f>J153</f>
        <v>2.06</v>
      </c>
      <c r="K141" s="20">
        <f t="shared" ref="K141:S142" si="18">K153</f>
        <v>0</v>
      </c>
      <c r="L141" s="20">
        <f t="shared" si="18"/>
        <v>2.06</v>
      </c>
      <c r="M141" s="20">
        <f t="shared" si="18"/>
        <v>0</v>
      </c>
      <c r="N141" s="20">
        <f t="shared" si="18"/>
        <v>2.06</v>
      </c>
      <c r="O141" s="20">
        <f t="shared" si="18"/>
        <v>0</v>
      </c>
      <c r="P141" s="20">
        <f t="shared" si="18"/>
        <v>2.06</v>
      </c>
      <c r="Q141" s="20">
        <f t="shared" si="18"/>
        <v>0</v>
      </c>
      <c r="R141" s="20">
        <f t="shared" si="18"/>
        <v>2.06</v>
      </c>
      <c r="S141" s="20">
        <f t="shared" si="18"/>
        <v>0</v>
      </c>
    </row>
    <row r="142" spans="1:19" ht="24" customHeight="1">
      <c r="A142" s="27"/>
      <c r="B142" s="28"/>
      <c r="C142" s="17" t="s">
        <v>61</v>
      </c>
      <c r="D142" s="20">
        <f t="shared" si="17"/>
        <v>6.54</v>
      </c>
      <c r="E142" s="20">
        <f t="shared" si="17"/>
        <v>7.76</v>
      </c>
      <c r="F142" s="20">
        <f t="shared" si="17"/>
        <v>4.9219999999999997</v>
      </c>
      <c r="G142" s="20">
        <f>(D142+E142+F142)/3</f>
        <v>6.4073333333333338</v>
      </c>
      <c r="H142" s="20">
        <f>H146+H154</f>
        <v>2.68</v>
      </c>
      <c r="I142" s="17"/>
      <c r="J142" s="20">
        <f>J154</f>
        <v>16.87</v>
      </c>
      <c r="K142" s="20">
        <f t="shared" si="18"/>
        <v>0</v>
      </c>
      <c r="L142" s="20">
        <f t="shared" si="18"/>
        <v>16.87</v>
      </c>
      <c r="M142" s="20">
        <f t="shared" si="18"/>
        <v>0</v>
      </c>
      <c r="N142" s="20">
        <f t="shared" si="18"/>
        <v>16.82</v>
      </c>
      <c r="O142" s="20">
        <f t="shared" si="18"/>
        <v>0</v>
      </c>
      <c r="P142" s="20">
        <f t="shared" si="18"/>
        <v>16.829999999999998</v>
      </c>
      <c r="Q142" s="20">
        <f t="shared" si="18"/>
        <v>0</v>
      </c>
      <c r="R142" s="20">
        <f t="shared" si="18"/>
        <v>16.829999999999998</v>
      </c>
      <c r="S142" s="20">
        <f t="shared" si="18"/>
        <v>0</v>
      </c>
    </row>
    <row r="143" spans="1:19" ht="24" customHeight="1">
      <c r="A143" s="27"/>
      <c r="B143" s="28"/>
      <c r="C143" s="17" t="s">
        <v>62</v>
      </c>
      <c r="D143" s="17" t="s">
        <v>19</v>
      </c>
      <c r="E143" s="17" t="s">
        <v>19</v>
      </c>
      <c r="F143" s="17" t="s">
        <v>19</v>
      </c>
      <c r="G143" s="17" t="s">
        <v>19</v>
      </c>
      <c r="H143" s="17" t="s">
        <v>19</v>
      </c>
      <c r="I143" s="17" t="s">
        <v>19</v>
      </c>
      <c r="J143" s="17" t="s">
        <v>19</v>
      </c>
      <c r="K143" s="17" t="s">
        <v>19</v>
      </c>
      <c r="L143" s="17" t="s">
        <v>19</v>
      </c>
      <c r="M143" s="17" t="s">
        <v>19</v>
      </c>
      <c r="N143" s="17" t="s">
        <v>19</v>
      </c>
      <c r="O143" s="17" t="s">
        <v>19</v>
      </c>
      <c r="P143" s="17" t="s">
        <v>19</v>
      </c>
      <c r="Q143" s="17" t="s">
        <v>19</v>
      </c>
      <c r="R143" s="17" t="s">
        <v>19</v>
      </c>
      <c r="S143" s="26"/>
    </row>
    <row r="144" spans="1:19" ht="15.75">
      <c r="A144" s="27" t="s">
        <v>99</v>
      </c>
      <c r="B144" s="28" t="s">
        <v>29</v>
      </c>
      <c r="C144" s="17" t="s">
        <v>59</v>
      </c>
      <c r="D144" s="17" t="s">
        <v>19</v>
      </c>
      <c r="E144" s="17" t="s">
        <v>19</v>
      </c>
      <c r="F144" s="17" t="s">
        <v>19</v>
      </c>
      <c r="G144" s="17" t="s">
        <v>19</v>
      </c>
      <c r="H144" s="17" t="s">
        <v>19</v>
      </c>
      <c r="I144" s="17" t="s">
        <v>19</v>
      </c>
      <c r="J144" s="17" t="s">
        <v>19</v>
      </c>
      <c r="K144" s="17" t="s">
        <v>19</v>
      </c>
      <c r="L144" s="17" t="s">
        <v>19</v>
      </c>
      <c r="M144" s="17" t="s">
        <v>19</v>
      </c>
      <c r="N144" s="17" t="s">
        <v>19</v>
      </c>
      <c r="O144" s="17" t="s">
        <v>19</v>
      </c>
      <c r="P144" s="17" t="s">
        <v>19</v>
      </c>
      <c r="Q144" s="17" t="s">
        <v>19</v>
      </c>
      <c r="R144" s="17" t="s">
        <v>19</v>
      </c>
      <c r="S144" s="26"/>
    </row>
    <row r="145" spans="1:19" ht="15.75">
      <c r="A145" s="27"/>
      <c r="B145" s="28"/>
      <c r="C145" s="17" t="s">
        <v>60</v>
      </c>
      <c r="D145" s="20">
        <v>3.34</v>
      </c>
      <c r="E145" s="20">
        <v>0.9</v>
      </c>
      <c r="F145" s="17">
        <v>2</v>
      </c>
      <c r="G145" s="20">
        <f>(D145+E145+F145)/3</f>
        <v>2.08</v>
      </c>
      <c r="H145" s="20">
        <v>0</v>
      </c>
      <c r="I145" s="17"/>
      <c r="J145" s="17" t="s">
        <v>19</v>
      </c>
      <c r="K145" s="17" t="s">
        <v>19</v>
      </c>
      <c r="L145" s="17" t="s">
        <v>19</v>
      </c>
      <c r="M145" s="17" t="s">
        <v>19</v>
      </c>
      <c r="N145" s="17" t="s">
        <v>19</v>
      </c>
      <c r="O145" s="17" t="s">
        <v>19</v>
      </c>
      <c r="P145" s="17" t="s">
        <v>19</v>
      </c>
      <c r="Q145" s="17" t="s">
        <v>19</v>
      </c>
      <c r="R145" s="17" t="s">
        <v>19</v>
      </c>
      <c r="S145" s="26"/>
    </row>
    <row r="146" spans="1:19" ht="15.75">
      <c r="A146" s="27"/>
      <c r="B146" s="28"/>
      <c r="C146" s="17" t="s">
        <v>61</v>
      </c>
      <c r="D146" s="20">
        <v>0</v>
      </c>
      <c r="E146" s="20">
        <v>1.95</v>
      </c>
      <c r="F146" s="17">
        <v>0.38200000000000001</v>
      </c>
      <c r="G146" s="20">
        <f>(D146+E146+F146)/3</f>
        <v>0.77733333333333332</v>
      </c>
      <c r="H146" s="20">
        <v>0</v>
      </c>
      <c r="I146" s="17"/>
      <c r="J146" s="17" t="s">
        <v>19</v>
      </c>
      <c r="K146" s="17" t="s">
        <v>19</v>
      </c>
      <c r="L146" s="17" t="s">
        <v>19</v>
      </c>
      <c r="M146" s="17" t="s">
        <v>19</v>
      </c>
      <c r="N146" s="17" t="s">
        <v>19</v>
      </c>
      <c r="O146" s="17" t="s">
        <v>19</v>
      </c>
      <c r="P146" s="17" t="s">
        <v>19</v>
      </c>
      <c r="Q146" s="17" t="s">
        <v>19</v>
      </c>
      <c r="R146" s="17" t="s">
        <v>19</v>
      </c>
      <c r="S146" s="26"/>
    </row>
    <row r="147" spans="1:19" ht="18.75">
      <c r="A147" s="27"/>
      <c r="B147" s="28"/>
      <c r="C147" s="17" t="s">
        <v>62</v>
      </c>
      <c r="D147" s="20" t="s">
        <v>19</v>
      </c>
      <c r="E147" s="20" t="s">
        <v>19</v>
      </c>
      <c r="F147" s="20" t="s">
        <v>19</v>
      </c>
      <c r="G147" s="20" t="s">
        <v>19</v>
      </c>
      <c r="H147" s="20" t="s">
        <v>19</v>
      </c>
      <c r="I147" s="20" t="s">
        <v>19</v>
      </c>
      <c r="J147" s="20" t="s">
        <v>19</v>
      </c>
      <c r="K147" s="20" t="s">
        <v>19</v>
      </c>
      <c r="L147" s="20" t="s">
        <v>19</v>
      </c>
      <c r="M147" s="20" t="s">
        <v>19</v>
      </c>
      <c r="N147" s="20" t="s">
        <v>19</v>
      </c>
      <c r="O147" s="20" t="s">
        <v>19</v>
      </c>
      <c r="P147" s="20" t="s">
        <v>19</v>
      </c>
      <c r="Q147" s="20" t="s">
        <v>19</v>
      </c>
      <c r="R147" s="20" t="s">
        <v>19</v>
      </c>
      <c r="S147" s="26"/>
    </row>
    <row r="148" spans="1:19" ht="15.75">
      <c r="A148" s="27" t="s">
        <v>100</v>
      </c>
      <c r="B148" s="28" t="s">
        <v>31</v>
      </c>
      <c r="C148" s="17" t="s">
        <v>59</v>
      </c>
      <c r="D148" s="20" t="s">
        <v>19</v>
      </c>
      <c r="E148" s="20" t="s">
        <v>19</v>
      </c>
      <c r="F148" s="20" t="s">
        <v>19</v>
      </c>
      <c r="G148" s="20" t="s">
        <v>19</v>
      </c>
      <c r="H148" s="20" t="s">
        <v>19</v>
      </c>
      <c r="I148" s="20" t="s">
        <v>19</v>
      </c>
      <c r="J148" s="20" t="s">
        <v>19</v>
      </c>
      <c r="K148" s="20" t="s">
        <v>19</v>
      </c>
      <c r="L148" s="20" t="s">
        <v>19</v>
      </c>
      <c r="M148" s="20" t="s">
        <v>19</v>
      </c>
      <c r="N148" s="20" t="s">
        <v>19</v>
      </c>
      <c r="O148" s="20" t="s">
        <v>19</v>
      </c>
      <c r="P148" s="20" t="s">
        <v>19</v>
      </c>
      <c r="Q148" s="20" t="s">
        <v>19</v>
      </c>
      <c r="R148" s="20" t="s">
        <v>19</v>
      </c>
      <c r="S148" s="26"/>
    </row>
    <row r="149" spans="1:19" ht="15.75">
      <c r="A149" s="27"/>
      <c r="B149" s="28"/>
      <c r="C149" s="17" t="s">
        <v>60</v>
      </c>
      <c r="D149" s="20" t="s">
        <v>19</v>
      </c>
      <c r="E149" s="20" t="s">
        <v>19</v>
      </c>
      <c r="F149" s="20" t="s">
        <v>19</v>
      </c>
      <c r="G149" s="20" t="s">
        <v>19</v>
      </c>
      <c r="H149" s="20" t="s">
        <v>19</v>
      </c>
      <c r="I149" s="20" t="s">
        <v>19</v>
      </c>
      <c r="J149" s="20" t="s">
        <v>19</v>
      </c>
      <c r="K149" s="20" t="s">
        <v>19</v>
      </c>
      <c r="L149" s="20" t="s">
        <v>19</v>
      </c>
      <c r="M149" s="20" t="s">
        <v>19</v>
      </c>
      <c r="N149" s="20" t="s">
        <v>19</v>
      </c>
      <c r="O149" s="20" t="s">
        <v>19</v>
      </c>
      <c r="P149" s="20" t="s">
        <v>19</v>
      </c>
      <c r="Q149" s="20" t="s">
        <v>19</v>
      </c>
      <c r="R149" s="20" t="s">
        <v>19</v>
      </c>
      <c r="S149" s="26"/>
    </row>
    <row r="150" spans="1:19" ht="15.75">
      <c r="A150" s="27"/>
      <c r="B150" s="28"/>
      <c r="C150" s="17" t="s">
        <v>61</v>
      </c>
      <c r="D150" s="20" t="s">
        <v>19</v>
      </c>
      <c r="E150" s="20" t="s">
        <v>19</v>
      </c>
      <c r="F150" s="20" t="s">
        <v>19</v>
      </c>
      <c r="G150" s="20" t="s">
        <v>19</v>
      </c>
      <c r="H150" s="20" t="s">
        <v>19</v>
      </c>
      <c r="I150" s="20" t="s">
        <v>19</v>
      </c>
      <c r="J150" s="20" t="s">
        <v>19</v>
      </c>
      <c r="K150" s="20" t="s">
        <v>19</v>
      </c>
      <c r="L150" s="20" t="s">
        <v>19</v>
      </c>
      <c r="M150" s="20" t="s">
        <v>19</v>
      </c>
      <c r="N150" s="20" t="s">
        <v>19</v>
      </c>
      <c r="O150" s="20" t="s">
        <v>19</v>
      </c>
      <c r="P150" s="20" t="s">
        <v>19</v>
      </c>
      <c r="Q150" s="20" t="s">
        <v>19</v>
      </c>
      <c r="R150" s="20" t="s">
        <v>19</v>
      </c>
      <c r="S150" s="26"/>
    </row>
    <row r="151" spans="1:19" ht="18.75">
      <c r="A151" s="27"/>
      <c r="B151" s="28"/>
      <c r="C151" s="17" t="s">
        <v>62</v>
      </c>
      <c r="D151" s="20" t="s">
        <v>19</v>
      </c>
      <c r="E151" s="20" t="s">
        <v>19</v>
      </c>
      <c r="F151" s="20" t="s">
        <v>19</v>
      </c>
      <c r="G151" s="20" t="s">
        <v>19</v>
      </c>
      <c r="H151" s="20" t="s">
        <v>19</v>
      </c>
      <c r="I151" s="20" t="s">
        <v>19</v>
      </c>
      <c r="J151" s="20" t="s">
        <v>19</v>
      </c>
      <c r="K151" s="20" t="s">
        <v>19</v>
      </c>
      <c r="L151" s="20" t="s">
        <v>19</v>
      </c>
      <c r="M151" s="20" t="s">
        <v>19</v>
      </c>
      <c r="N151" s="20" t="s">
        <v>19</v>
      </c>
      <c r="O151" s="20" t="s">
        <v>19</v>
      </c>
      <c r="P151" s="20" t="s">
        <v>19</v>
      </c>
      <c r="Q151" s="20" t="s">
        <v>19</v>
      </c>
      <c r="R151" s="20" t="s">
        <v>19</v>
      </c>
      <c r="S151" s="26"/>
    </row>
    <row r="152" spans="1:19" ht="15.75">
      <c r="A152" s="27" t="s">
        <v>101</v>
      </c>
      <c r="B152" s="28" t="s">
        <v>33</v>
      </c>
      <c r="C152" s="17" t="s">
        <v>59</v>
      </c>
      <c r="D152" s="20" t="s">
        <v>19</v>
      </c>
      <c r="E152" s="20" t="s">
        <v>19</v>
      </c>
      <c r="F152" s="20" t="s">
        <v>19</v>
      </c>
      <c r="G152" s="20" t="s">
        <v>19</v>
      </c>
      <c r="H152" s="20" t="s">
        <v>19</v>
      </c>
      <c r="I152" s="20" t="s">
        <v>19</v>
      </c>
      <c r="J152" s="20" t="s">
        <v>19</v>
      </c>
      <c r="K152" s="20" t="s">
        <v>19</v>
      </c>
      <c r="L152" s="20" t="s">
        <v>19</v>
      </c>
      <c r="M152" s="20" t="s">
        <v>19</v>
      </c>
      <c r="N152" s="20" t="s">
        <v>19</v>
      </c>
      <c r="O152" s="20" t="s">
        <v>19</v>
      </c>
      <c r="P152" s="20" t="s">
        <v>19</v>
      </c>
      <c r="Q152" s="20" t="s">
        <v>19</v>
      </c>
      <c r="R152" s="20" t="s">
        <v>19</v>
      </c>
      <c r="S152" s="26"/>
    </row>
    <row r="153" spans="1:19" ht="16.5" customHeight="1">
      <c r="A153" s="27"/>
      <c r="B153" s="28"/>
      <c r="C153" s="17" t="s">
        <v>60</v>
      </c>
      <c r="D153" s="20">
        <v>1.36</v>
      </c>
      <c r="E153" s="20">
        <v>0.4</v>
      </c>
      <c r="F153" s="20">
        <v>0</v>
      </c>
      <c r="G153" s="20">
        <f>(D153+E153+F153)/3</f>
        <v>0.58666666666666678</v>
      </c>
      <c r="H153" s="20">
        <v>0</v>
      </c>
      <c r="I153" s="17"/>
      <c r="J153" s="17">
        <v>2.06</v>
      </c>
      <c r="K153" s="17"/>
      <c r="L153" s="17">
        <v>2.06</v>
      </c>
      <c r="M153" s="17"/>
      <c r="N153" s="17">
        <v>2.06</v>
      </c>
      <c r="O153" s="17"/>
      <c r="P153" s="25">
        <v>2.06</v>
      </c>
      <c r="Q153" s="25"/>
      <c r="R153" s="25">
        <v>2.06</v>
      </c>
      <c r="S153" s="26"/>
    </row>
    <row r="154" spans="1:19" ht="16.5" customHeight="1">
      <c r="A154" s="27"/>
      <c r="B154" s="28"/>
      <c r="C154" s="17" t="s">
        <v>61</v>
      </c>
      <c r="D154" s="20">
        <v>6.54</v>
      </c>
      <c r="E154" s="20">
        <v>5.81</v>
      </c>
      <c r="F154" s="17">
        <v>4.54</v>
      </c>
      <c r="G154" s="20">
        <f>(D154+E154+F154)/3</f>
        <v>5.63</v>
      </c>
      <c r="H154" s="17">
        <v>2.68</v>
      </c>
      <c r="I154" s="17"/>
      <c r="J154" s="17">
        <v>16.87</v>
      </c>
      <c r="K154" s="17"/>
      <c r="L154" s="17">
        <v>16.87</v>
      </c>
      <c r="M154" s="17"/>
      <c r="N154" s="17">
        <v>16.82</v>
      </c>
      <c r="O154" s="17"/>
      <c r="P154" s="25">
        <v>16.829999999999998</v>
      </c>
      <c r="Q154" s="25"/>
      <c r="R154" s="25">
        <v>16.829999999999998</v>
      </c>
      <c r="S154" s="26"/>
    </row>
    <row r="155" spans="1:19" ht="21.75" customHeight="1">
      <c r="A155" s="27"/>
      <c r="B155" s="28"/>
      <c r="C155" s="17" t="s">
        <v>62</v>
      </c>
      <c r="D155" s="17" t="s">
        <v>19</v>
      </c>
      <c r="E155" s="17" t="s">
        <v>19</v>
      </c>
      <c r="F155" s="17" t="s">
        <v>19</v>
      </c>
      <c r="G155" s="17" t="s">
        <v>19</v>
      </c>
      <c r="H155" s="17" t="s">
        <v>19</v>
      </c>
      <c r="I155" s="17" t="s">
        <v>19</v>
      </c>
      <c r="J155" s="17" t="s">
        <v>19</v>
      </c>
      <c r="K155" s="17" t="s">
        <v>19</v>
      </c>
      <c r="L155" s="17" t="s">
        <v>19</v>
      </c>
      <c r="M155" s="17" t="s">
        <v>19</v>
      </c>
      <c r="N155" s="17" t="s">
        <v>19</v>
      </c>
      <c r="O155" s="17" t="s">
        <v>19</v>
      </c>
      <c r="P155" s="17" t="s">
        <v>19</v>
      </c>
      <c r="Q155" s="17" t="s">
        <v>19</v>
      </c>
      <c r="R155" s="17" t="s">
        <v>19</v>
      </c>
      <c r="S155" s="26"/>
    </row>
    <row r="156" spans="1:19" ht="34.5" customHeight="1">
      <c r="A156" s="18" t="s">
        <v>102</v>
      </c>
      <c r="B156" s="17" t="s">
        <v>17</v>
      </c>
      <c r="C156" s="17" t="s">
        <v>19</v>
      </c>
      <c r="D156" s="17" t="s">
        <v>19</v>
      </c>
      <c r="E156" s="17" t="s">
        <v>19</v>
      </c>
      <c r="F156" s="17" t="s">
        <v>19</v>
      </c>
      <c r="G156" s="17" t="s">
        <v>19</v>
      </c>
      <c r="H156" s="17" t="s">
        <v>19</v>
      </c>
      <c r="I156" s="17" t="s">
        <v>19</v>
      </c>
      <c r="J156" s="17" t="s">
        <v>19</v>
      </c>
      <c r="K156" s="17" t="s">
        <v>19</v>
      </c>
      <c r="L156" s="17" t="s">
        <v>19</v>
      </c>
      <c r="M156" s="17" t="s">
        <v>19</v>
      </c>
      <c r="N156" s="17" t="s">
        <v>19</v>
      </c>
      <c r="O156" s="17" t="s">
        <v>19</v>
      </c>
      <c r="P156" s="17" t="s">
        <v>19</v>
      </c>
      <c r="Q156" s="17" t="s">
        <v>19</v>
      </c>
      <c r="R156" s="17" t="s">
        <v>19</v>
      </c>
      <c r="S156" s="17" t="s">
        <v>19</v>
      </c>
    </row>
    <row r="157" spans="1:19" ht="18.75">
      <c r="A157" s="18" t="s">
        <v>103</v>
      </c>
      <c r="B157" s="17" t="s">
        <v>103</v>
      </c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25"/>
      <c r="Q157" s="25"/>
      <c r="R157" s="25"/>
      <c r="S157" s="26"/>
    </row>
    <row r="159" spans="1:19" ht="18">
      <c r="B159" s="2" t="s">
        <v>104</v>
      </c>
    </row>
    <row r="160" spans="1:19" ht="18">
      <c r="B160" s="2" t="s">
        <v>105</v>
      </c>
    </row>
    <row r="161" spans="2:2" ht="18">
      <c r="B161" s="2" t="s">
        <v>106</v>
      </c>
    </row>
    <row r="162" spans="2:2" ht="18">
      <c r="B162" s="2" t="s">
        <v>107</v>
      </c>
    </row>
    <row r="163" spans="2:2" ht="18">
      <c r="B163" s="2" t="s">
        <v>108</v>
      </c>
    </row>
  </sheetData>
  <mergeCells count="113">
    <mergeCell ref="A5:P5"/>
    <mergeCell ref="A6:P6"/>
    <mergeCell ref="A8:P8"/>
    <mergeCell ref="A9:P9"/>
    <mergeCell ref="A10:P10"/>
    <mergeCell ref="A11:P11"/>
    <mergeCell ref="L1:R1"/>
    <mergeCell ref="L3:R3"/>
    <mergeCell ref="A13:O13"/>
    <mergeCell ref="A14:O14"/>
    <mergeCell ref="A16:A17"/>
    <mergeCell ref="B16:B17"/>
    <mergeCell ref="C16:C17"/>
    <mergeCell ref="D16:F16"/>
    <mergeCell ref="G16:G17"/>
    <mergeCell ref="H16:I16"/>
    <mergeCell ref="J16:K16"/>
    <mergeCell ref="L16:M16"/>
    <mergeCell ref="A25:A26"/>
    <mergeCell ref="B25:B26"/>
    <mergeCell ref="A27:A28"/>
    <mergeCell ref="B27:B28"/>
    <mergeCell ref="A29:A30"/>
    <mergeCell ref="B29:B30"/>
    <mergeCell ref="N16:O16"/>
    <mergeCell ref="P16:Q16"/>
    <mergeCell ref="R16:S16"/>
    <mergeCell ref="A21:A22"/>
    <mergeCell ref="B21:B22"/>
    <mergeCell ref="A23:A24"/>
    <mergeCell ref="B23:B24"/>
    <mergeCell ref="A37:A38"/>
    <mergeCell ref="B37:B38"/>
    <mergeCell ref="A39:A40"/>
    <mergeCell ref="B39:B40"/>
    <mergeCell ref="A41:A42"/>
    <mergeCell ref="B41:B42"/>
    <mergeCell ref="A31:A32"/>
    <mergeCell ref="B31:B32"/>
    <mergeCell ref="A33:A34"/>
    <mergeCell ref="B33:B34"/>
    <mergeCell ref="A35:A36"/>
    <mergeCell ref="B35:B36"/>
    <mergeCell ref="A49:A50"/>
    <mergeCell ref="B49:B50"/>
    <mergeCell ref="A56:A59"/>
    <mergeCell ref="B56:B59"/>
    <mergeCell ref="A60:A63"/>
    <mergeCell ref="B60:B63"/>
    <mergeCell ref="A43:A44"/>
    <mergeCell ref="B43:B44"/>
    <mergeCell ref="A45:A46"/>
    <mergeCell ref="B45:B46"/>
    <mergeCell ref="A47:A48"/>
    <mergeCell ref="B47:B48"/>
    <mergeCell ref="A76:A79"/>
    <mergeCell ref="B76:B79"/>
    <mergeCell ref="A80:A83"/>
    <mergeCell ref="B80:B83"/>
    <mergeCell ref="A84:A87"/>
    <mergeCell ref="B84:B87"/>
    <mergeCell ref="A64:A67"/>
    <mergeCell ref="B64:B67"/>
    <mergeCell ref="A68:A71"/>
    <mergeCell ref="B68:B71"/>
    <mergeCell ref="A72:A75"/>
    <mergeCell ref="B72:B75"/>
    <mergeCell ref="A95:A96"/>
    <mergeCell ref="B95:B96"/>
    <mergeCell ref="A97:A98"/>
    <mergeCell ref="B97:B98"/>
    <mergeCell ref="A99:A100"/>
    <mergeCell ref="B99:B100"/>
    <mergeCell ref="A89:A90"/>
    <mergeCell ref="B89:B90"/>
    <mergeCell ref="A91:A92"/>
    <mergeCell ref="B91:B92"/>
    <mergeCell ref="A93:A94"/>
    <mergeCell ref="B93:B94"/>
    <mergeCell ref="A107:A108"/>
    <mergeCell ref="B107:B108"/>
    <mergeCell ref="A109:A110"/>
    <mergeCell ref="B109:B110"/>
    <mergeCell ref="A111:A112"/>
    <mergeCell ref="B111:B112"/>
    <mergeCell ref="A101:A102"/>
    <mergeCell ref="B101:B102"/>
    <mergeCell ref="A103:A104"/>
    <mergeCell ref="B103:B104"/>
    <mergeCell ref="A105:A106"/>
    <mergeCell ref="B105:B106"/>
    <mergeCell ref="A124:A127"/>
    <mergeCell ref="B124:B127"/>
    <mergeCell ref="A128:A131"/>
    <mergeCell ref="B128:B131"/>
    <mergeCell ref="A132:A135"/>
    <mergeCell ref="B132:B135"/>
    <mergeCell ref="A113:A114"/>
    <mergeCell ref="B113:B114"/>
    <mergeCell ref="A115:A116"/>
    <mergeCell ref="B115:B116"/>
    <mergeCell ref="A117:A118"/>
    <mergeCell ref="B117:B118"/>
    <mergeCell ref="A148:A151"/>
    <mergeCell ref="B148:B151"/>
    <mergeCell ref="A152:A155"/>
    <mergeCell ref="B152:B155"/>
    <mergeCell ref="A136:A139"/>
    <mergeCell ref="B136:B139"/>
    <mergeCell ref="A140:A143"/>
    <mergeCell ref="B140:B143"/>
    <mergeCell ref="A144:A147"/>
    <mergeCell ref="B144:B14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firstPageNumber="3" fitToHeight="2" orientation="portrait" useFirstPageNumber="1" r:id="rId1"/>
  <headerFooter>
    <oddHeader>&amp;C&amp;P</oddHeader>
  </headerFooter>
  <rowBreaks count="2" manualBreakCount="2">
    <brk id="40" max="18" man="1"/>
    <brk id="87" max="18" man="1"/>
  </rowBreaks>
  <colBreaks count="1" manualBreakCount="1">
    <brk id="18" max="156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sehy/vLtbCNdYpvkXbky7jbwy231avAh3rnW/jzGq98=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S+x5pIcT1e4bb3Blr3Um4lBiYiPzT08ZO95DaC0Gs7yP5WrmzriLD+9p8LaaegB5lSwMReen
    XDvI5Pm/C4z9iA==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W5NJqmKJ7cRUyzQNjHbXoM1nLTM=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tY9YOIMM8Rxo6IbxCZm77DpAk4w=</DigestValue>
      </Reference>
      <Reference URI="/xl/sharedStrings.xml?ContentType=application/vnd.openxmlformats-officedocument.spreadsheetml.sharedStrings+xml">
        <DigestMethod Algorithm="http://www.w3.org/2000/09/xmldsig#sha1"/>
        <DigestValue>6w84HZSoqA7kpY9qL5b9cwFlQLs=</DigestValue>
      </Reference>
      <Reference URI="/xl/styles.xml?ContentType=application/vnd.openxmlformats-officedocument.spreadsheetml.styles+xml">
        <DigestMethod Algorithm="http://www.w3.org/2000/09/xmldsig#sha1"/>
        <DigestValue>LSR6bK4CMC0gGjj0+GaXQX6dFkc=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N+H0eAMSzJBQ7XHvaVPNPv0zj9o=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79QTarKemvwcWWVDARD16H+F1l0=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2019-04-05T06:57:55Z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efimova-ka</dc:creator>
  <cp:lastModifiedBy>Новикова София Сергеевна</cp:lastModifiedBy>
  <cp:lastPrinted>2019-02-26T12:21:39Z</cp:lastPrinted>
  <dcterms:created xsi:type="dcterms:W3CDTF">2019-02-19T07:15:42Z</dcterms:created>
  <dcterms:modified xsi:type="dcterms:W3CDTF">2019-02-26T12:21:41Z</dcterms:modified>
</cp:coreProperties>
</file>