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п.1.1" sheetId="1" r:id="rId1"/>
    <sheet name="п.1.2" sheetId="2" r:id="rId2"/>
    <sheet name="п.1.3" sheetId="3" r:id="rId3"/>
    <sheet name="п.1.4" sheetId="4" r:id="rId4"/>
    <sheet name="п.2 " sheetId="5" r:id="rId5"/>
    <sheet name="п.2.2" sheetId="6" r:id="rId6"/>
    <sheet name="п.3.4" sheetId="7" r:id="rId7"/>
    <sheet name="п.3.5" sheetId="8" r:id="rId8"/>
    <sheet name="п.4" sheetId="9" r:id="rId9"/>
    <sheet name="п.4.2" sheetId="10" r:id="rId10"/>
    <sheet name="п.4.3" sheetId="11" r:id="rId11"/>
    <sheet name="п.4.4" sheetId="12" r:id="rId12"/>
    <sheet name="п.4.5" sheetId="13" r:id="rId13"/>
    <sheet name="п.4.6" sheetId="14" r:id="rId14"/>
    <sheet name="п.4.7" sheetId="15" r:id="rId15"/>
    <sheet name="приложение 1" sheetId="16" r:id="rId16"/>
  </sheets>
  <externalReferences>
    <externalReference r:id="rId17"/>
  </externalReferences>
  <definedNames>
    <definedName name="TABLE" localSheetId="0">п.1.1!#REF!</definedName>
    <definedName name="TABLE" localSheetId="1">п.1.2!#REF!</definedName>
    <definedName name="TABLE_2" localSheetId="0">п.1.1!#REF!</definedName>
    <definedName name="TABLE_2" localSheetId="1">п.1.2!#REF!</definedName>
    <definedName name="_xlnm.Print_Area" localSheetId="0">п.1.1!$A$1:$Q$12</definedName>
    <definedName name="_xlnm.Print_Area" localSheetId="1">п.1.2!$A$1:$I$22</definedName>
    <definedName name="_xlnm.Print_Area" localSheetId="2">п.1.3!$A$1:$D$23</definedName>
  </definedNames>
  <calcPr calcId="145621"/>
</workbook>
</file>

<file path=xl/calcChain.xml><?xml version="1.0" encoding="utf-8"?>
<calcChain xmlns="http://schemas.openxmlformats.org/spreadsheetml/2006/main">
  <c r="Y11" i="7" l="1"/>
  <c r="R11" i="7"/>
  <c r="N11" i="7"/>
  <c r="J11" i="7"/>
  <c r="F11" i="7"/>
  <c r="K30" i="9" l="1"/>
  <c r="K28" i="9"/>
  <c r="K27" i="9"/>
  <c r="K13" i="9"/>
  <c r="K14" i="9"/>
  <c r="K12" i="9"/>
  <c r="K11" i="9"/>
  <c r="H13" i="9"/>
  <c r="H14" i="9"/>
  <c r="H15" i="9"/>
  <c r="H12" i="9"/>
  <c r="E30" i="9"/>
  <c r="E28" i="9"/>
  <c r="E22" i="9"/>
  <c r="E15" i="9"/>
  <c r="E13" i="9"/>
  <c r="E14" i="9"/>
  <c r="E12" i="9"/>
  <c r="G11" i="9" l="1"/>
  <c r="D11" i="9"/>
  <c r="F27" i="9" l="1"/>
  <c r="D27" i="9"/>
  <c r="H18" i="9"/>
  <c r="E18" i="9"/>
  <c r="P18" i="9"/>
  <c r="O18" i="9"/>
  <c r="P14" i="9"/>
  <c r="P15" i="9"/>
  <c r="P16" i="9"/>
  <c r="P17" i="9"/>
  <c r="O14" i="9"/>
  <c r="O15" i="9"/>
  <c r="O16" i="9"/>
  <c r="O17" i="9"/>
  <c r="O12" i="9"/>
  <c r="P28" i="9"/>
  <c r="D30" i="9"/>
  <c r="P30" i="9" s="1"/>
  <c r="D14" i="9"/>
  <c r="O30" i="9"/>
  <c r="C14" i="9"/>
  <c r="D13" i="9"/>
  <c r="F11" i="9"/>
  <c r="P20" i="9"/>
  <c r="P21" i="9"/>
  <c r="P22" i="9"/>
  <c r="P23" i="9"/>
  <c r="P24" i="9"/>
  <c r="P25" i="9"/>
  <c r="P26" i="9"/>
  <c r="P19" i="9"/>
  <c r="O20" i="9"/>
  <c r="O21" i="9"/>
  <c r="O22" i="9"/>
  <c r="O23" i="9"/>
  <c r="O24" i="9"/>
  <c r="O25" i="9"/>
  <c r="O26" i="9"/>
  <c r="O19" i="9"/>
  <c r="K22" i="9"/>
  <c r="K21" i="9"/>
  <c r="J18" i="9"/>
  <c r="G18" i="9"/>
  <c r="C18" i="9"/>
  <c r="J27" i="9"/>
  <c r="I27" i="9"/>
  <c r="D18" i="9"/>
  <c r="G27" i="9" l="1"/>
  <c r="P27" i="9"/>
  <c r="E22" i="3" l="1"/>
  <c r="E21" i="3"/>
  <c r="G18" i="3"/>
  <c r="F18" i="3"/>
  <c r="D18" i="3"/>
  <c r="C18" i="3"/>
  <c r="E17" i="3"/>
  <c r="E16" i="3"/>
  <c r="E13" i="3" s="1"/>
  <c r="G13" i="3"/>
  <c r="F13" i="3"/>
  <c r="D13" i="3"/>
  <c r="D11" i="3" s="1"/>
  <c r="C13" i="3"/>
  <c r="C11" i="3" s="1"/>
  <c r="E18" i="3" l="1"/>
  <c r="J11" i="9"/>
  <c r="P12" i="9"/>
  <c r="H11" i="9" l="1"/>
  <c r="C25" i="2" l="1"/>
  <c r="B17" i="2"/>
  <c r="D16" i="2"/>
  <c r="C16" i="2"/>
  <c r="B16" i="2"/>
  <c r="B13" i="2"/>
  <c r="P31" i="9" l="1"/>
  <c r="P29" i="9"/>
  <c r="E11" i="9"/>
  <c r="P11" i="9"/>
  <c r="O13" i="9"/>
  <c r="P13" i="9"/>
  <c r="C27" i="9"/>
  <c r="E27" i="9" s="1"/>
  <c r="C28" i="9"/>
  <c r="O28" i="9"/>
  <c r="O11" i="9" l="1"/>
  <c r="O27" i="9"/>
</calcChain>
</file>

<file path=xl/sharedStrings.xml><?xml version="1.0" encoding="utf-8"?>
<sst xmlns="http://schemas.openxmlformats.org/spreadsheetml/2006/main" count="513" uniqueCount="287">
  <si>
    <t>Приложение 1 к приказу  № 79  от 12.03.2021 г.</t>
  </si>
  <si>
    <t>Количество потребителей услуг  АО "Новгородоблэлектро" (п.1.1 Приложения 7 Приказа Минэнерго России №186 от   15.04.2014 г.)</t>
  </si>
  <si>
    <t>№ п/п</t>
  </si>
  <si>
    <t xml:space="preserve">Физические лица </t>
  </si>
  <si>
    <t>Юридические лица</t>
  </si>
  <si>
    <t>Всего</t>
  </si>
  <si>
    <t>По категориям надежности потребителей электрической энергии</t>
  </si>
  <si>
    <t>По уровням  напряжения  потребителей электрической энергии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</si>
  <si>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</si>
  <si>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</si>
  <si>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</si>
  <si>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</si>
  <si>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</si>
  <si>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(6 - 20 кВ)</t>
  </si>
  <si>
    <t>НН 
(ниже 1 кВ)</t>
  </si>
  <si>
    <t>2021</t>
  </si>
  <si>
    <t>2022</t>
  </si>
  <si>
    <t>Приложение 2 к приказу  № 79  от 12.03.2021 г.</t>
  </si>
  <si>
    <t>Количество точек поставки по  АО "Новгородоблэлектро" (п.1.2 Приложения 7 Приказа Минэнерго России №186 от  15.04.2014)</t>
  </si>
  <si>
    <t>Всего, штук</t>
  </si>
  <si>
    <t>в том числе:</t>
  </si>
  <si>
    <t>Физические лица</t>
  </si>
  <si>
    <t xml:space="preserve">Юридические лица </t>
  </si>
  <si>
    <t>вводные устройства в многоквартирные дома</t>
  </si>
  <si>
    <t xml:space="preserve">бесхозяйные объекты электросетевого хозяйства </t>
  </si>
  <si>
    <t>,,,,,,,</t>
  </si>
  <si>
    <t>,,,,,,,,</t>
  </si>
  <si>
    <t>,,,,,,</t>
  </si>
  <si>
    <t>в т.ч. Оборудованных приборами учета</t>
  </si>
  <si>
    <t>из них с возможностью дистанционного  сбора данных</t>
  </si>
  <si>
    <t>№п/п</t>
  </si>
  <si>
    <t xml:space="preserve">Критерий </t>
  </si>
  <si>
    <t xml:space="preserve">Номинальная  мощность трансформаторных подстанций  МВа  </t>
  </si>
  <si>
    <t>Количество трансформаторных подстанций , шт.</t>
  </si>
  <si>
    <t xml:space="preserve">в том числе: </t>
  </si>
  <si>
    <t>110кВ</t>
  </si>
  <si>
    <t>35кВ</t>
  </si>
  <si>
    <t>6(10)Кв</t>
  </si>
  <si>
    <t xml:space="preserve">Длина кабельных и  воздушных  линий в одноцепном выражении   </t>
  </si>
  <si>
    <t>Воздушные линии</t>
  </si>
  <si>
    <t>Высокое напряжение (ВН)-110кВ и выше</t>
  </si>
  <si>
    <t>Среднее первое напряжение (СН1) -35 кВ</t>
  </si>
  <si>
    <t>Среднее второе напряжение (СН1) 1-20 кВ</t>
  </si>
  <si>
    <t>низкое напряжение (НН) - ниже 1 кВ-трехфазных участков линий электропередачи</t>
  </si>
  <si>
    <t>Кабельные линии:</t>
  </si>
  <si>
    <t xml:space="preserve">Уровень физического износа объектов электросетевого хозяйства АО "Новгородоблэлектро" </t>
  </si>
  <si>
    <t>68,23%</t>
  </si>
  <si>
    <t>60,79%</t>
  </si>
  <si>
    <t xml:space="preserve">Кабельные линии </t>
  </si>
  <si>
    <t>69,54%</t>
  </si>
  <si>
    <t>63,74%</t>
  </si>
  <si>
    <t>Трансформаторные подстанции</t>
  </si>
  <si>
    <t>68,13%</t>
  </si>
  <si>
    <t>Распредпункты е (СН1) 1-20 кВ</t>
  </si>
  <si>
    <t>74,51%</t>
  </si>
  <si>
    <t>Приложение 5  к приказу  №79 от 12.03.2021 г.</t>
  </si>
  <si>
    <t>Показатели качества услуг по передаче электрической энергии по АО "Новгородоблэлектро"  (таблица 2.1 приложения 7 Приказа Минэнерго № 186 от 15.04.2014г.)</t>
  </si>
  <si>
    <t>2.1. Показатели качества услуг по передаче эл.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</si>
  <si>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</si>
  <si>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</si>
  <si>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Динамика изменения показателя</t>
  </si>
  <si>
    <t>Показатель средней продолжительности прекращений передачи электрической энергии (Пsaidi), час.</t>
  </si>
  <si>
    <t>1.1</t>
  </si>
  <si>
    <t>1.2</t>
  </si>
  <si>
    <t>СН1 (35 - 60 кВ)</t>
  </si>
  <si>
    <t>1.3</t>
  </si>
  <si>
    <t>СН2 (1 - 20 кВ)</t>
  </si>
  <si>
    <t>1.4</t>
  </si>
  <si>
    <t>НН (до 1 кВ)</t>
  </si>
  <si>
    <t>Показатель средней частоты прекращений передачи электрической энергии (Пsaifi), шт.</t>
  </si>
  <si>
    <t>2.1</t>
  </si>
  <si>
    <t>2.2</t>
  </si>
  <si>
    <t>2.3</t>
  </si>
  <si>
    <t>2.4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</si>
  <si>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(Пsaidi), час.</t>
  </si>
  <si>
    <t>3.1</t>
  </si>
  <si>
    <t>3.2</t>
  </si>
  <si>
    <t>3.3</t>
  </si>
  <si>
    <t>3.4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</si>
  <si>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(Пsaifi), шт.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</si>
  <si>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</si>
  <si>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</si>
  <si>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</si>
  <si>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</si>
  <si>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</si>
  <si>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</si>
  <si>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</si>
  <si>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Приложение 6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</si>
  <si>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</si>
  <si>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Показатели качества услуг по передаче электрической энергии по АО "Новгородоблэлектро"  (таблица 2.2 приложения 7 Приказа Минэнерго № 184 от 15.04.2014 г.)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</si>
  <si>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</si>
  <si>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</si>
  <si>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</si>
  <si>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</si>
  <si>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</si>
  <si>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</si>
  <si>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</si>
  <si>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СН1</t>
  </si>
  <si>
    <t>СН2</t>
  </si>
  <si>
    <t>НН</t>
  </si>
  <si>
    <t>Новгородский РЭС</t>
  </si>
  <si>
    <t>Старорусский филиал</t>
  </si>
  <si>
    <t>Чудовский филиал</t>
  </si>
  <si>
    <t>Всего по сетевой организации</t>
  </si>
  <si>
    <t>Приложение 7 к приказу  №79 от 12.03.2021 г.</t>
  </si>
  <si>
    <t>3. Информация о качестве услуг  по технологическому присоединению АО "Новгородоблэлектро" (таблица 3.4 приложения 7 Приказа Минэнерго № 186 от 15.04.2014 г.)</t>
  </si>
  <si>
    <t>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</si>
  <si>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</si>
  <si>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</si>
  <si>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</si>
  <si>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</si>
  <si>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</si>
  <si>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</si>
  <si>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</si>
  <si>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</si>
  <si>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нет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</si>
  <si>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</si>
  <si>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</si>
  <si>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</si>
  <si>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</si>
  <si>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</si>
  <si>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</si>
  <si>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</si>
  <si>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</si>
  <si>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</si>
  <si>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</si>
  <si>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</si>
  <si>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</si>
  <si>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Приложение 8 к приказу  № 79  от 12.03.2021 г.</t>
  </si>
  <si>
    <t>стоимость  технологического присоединения можно узнать при помощи простого калькулятора на сайте,   ссылка  на калькулятор АО "Новгородоблэлектро"http://calc.nokes.so-online.ru/</t>
  </si>
  <si>
    <t>(таблица 3.5 приложения 7 Приказа Минэнерго № 186 от 15.04.2014г.)</t>
  </si>
  <si>
    <t>3.5. Стоимость технологического присоединения к электрическим сетям сетевой организации 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</si>
  <si>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</si>
  <si>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</si>
  <si>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</si>
  <si>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</si>
  <si>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</si>
  <si>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</si>
  <si>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</si>
  <si>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</si>
  <si>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</si>
  <si>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</si>
  <si>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</si>
  <si>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</si>
  <si>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у потребителя имеется возмжность предварительного расчета стоимости тех. присоединения  пройдя по ссылке: "http://calc.nokes.so-online.ru/</t>
  </si>
  <si>
    <t>4. Качество обслуживания сетевой организации АО "Новгородоблэлектро" (таблица 4.1  приложения 7 Приказа Минэнерго № 186 от  15.04.2014 г.)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</si>
  <si>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организацию…….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</si>
  <si>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</si>
  <si>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</si>
  <si>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</si>
  <si>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</si>
  <si>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</si>
  <si>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</si>
  <si>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итого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</si>
  <si>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</si>
  <si>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</si>
  <si>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</si>
  <si>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</si>
  <si>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</si>
  <si>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</si>
  <si>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</si>
  <si>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</si>
  <si>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</si>
  <si>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</si>
  <si>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</si>
  <si>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</si>
  <si>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</si>
  <si>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</si>
  <si>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</si>
  <si>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</si>
  <si>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</si>
  <si>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</si>
  <si>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</si>
  <si>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</si>
  <si>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</si>
  <si>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</si>
  <si>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Приложение 10 к приказу  №79  от 12.03.2021 г.</t>
  </si>
  <si>
    <t>Информация о деятельности офисов обслуживания потребителей.  (таблица 4.2  приложения 7 Приказа Минэнерго № 186 от  15.04.2014 г.)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</si>
  <si>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</si>
  <si>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</si>
  <si>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</si>
  <si>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</si>
  <si>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</si>
  <si>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</si>
  <si>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</si>
  <si>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</si>
  <si>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</si>
  <si>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</si>
  <si>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АО "Новгодоблэлектро"</t>
  </si>
  <si>
    <t>ЦОП</t>
  </si>
  <si>
    <t>В.Новгород, Кооперативная,8</t>
  </si>
  <si>
    <t>(88162)681-844, (88162)7763-45; (88162)681-849; (88162)682-016; cop@nokes.ru,  mail@nokes.ru</t>
  </si>
  <si>
    <t>Технологическое присоединение, прочая деятельность, услуги по передаче, техническое обслуживание, коммерческий учет</t>
  </si>
  <si>
    <t>10 (для удобства заявителей ведётся предварительная запись).</t>
  </si>
  <si>
    <t>ПОП</t>
  </si>
  <si>
    <t>г. Валдай, ул. Луначарского д.40А</t>
  </si>
  <si>
    <t>8-00-17-00(пн-чт); 8-00-15-45(пт)</t>
  </si>
  <si>
    <t xml:space="preserve">г. Старая Русса, ул. Халтурина, д.2 </t>
  </si>
  <si>
    <t>г. Боровичи, ул. Парковая, д.6</t>
  </si>
  <si>
    <t>г. Чудово, ул. Губина , д.7</t>
  </si>
  <si>
    <t>Приложение 11 к  приказу № 79  от 12 .03.2021 г.</t>
  </si>
  <si>
    <t>Информация о заочном обслуживании потребителей посредством телефонной связи.(таблица 4.3  приложения 7 Приказа Минэнерго № 186 от  15.04.2014 г.)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</si>
  <si>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</si>
  <si>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</si>
  <si>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</si>
  <si>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</si>
  <si>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</si>
  <si>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(88162)681-844, (88162)7763-45; (88162)681-849; (88162)682-016; 8-800-2-500-353</t>
  </si>
  <si>
    <t>Номер телефона по вопросам энергоснабжения:</t>
  </si>
  <si>
    <t>8-800-2-500-353; (88162)680-112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</si>
  <si>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</si>
  <si>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</si>
  <si>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</si>
  <si>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</si>
  <si>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</si>
  <si>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</si>
  <si>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</si>
  <si>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</si>
  <si>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</si>
  <si>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4.5. Приказа от 15 апреля 2014 г. N 186
О ЕДИНЫХ СТАНДАРТАХ
КАЧЕСТВА ОБСЛУЖИВАНИЯ СЕТЕВЫМИ ОРГАНИЗАЦИЯМИ ПОТРЕБИТЕЛЕЙ
УСЛУГ СЕТЕВЫХ ОРГАНИЗАЦИЙ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</si>
  <si>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</t>
  </si>
  <si>
    <t>Услуги автотранспорта</t>
  </si>
  <si>
    <t>Изготовление ксерокопии</t>
  </si>
  <si>
    <t>Компенсация затрат на переоформление (восстановление) документов о технологическом присоединении</t>
  </si>
  <si>
    <t>Согласование проектной документации</t>
  </si>
  <si>
    <t>Предоставление информации о схеме размещения объектов инфраструктуры и иной технической информации, необходимой для организации доступа к инфраструктуре и (или) информации о наличии технологической возможности предоставления доступа к объекту инфраструтуры</t>
  </si>
  <si>
    <t>Предоставление предварительных данных о наличии технической возможности подключения дополнительной мощности и стоимости подключения по запросу клиента</t>
  </si>
  <si>
    <t>Предоставление предварительных данных о стоимости работ по выносу электрических сетей из зоны производства работ объектов заявителей по запросу клиента</t>
  </si>
  <si>
    <t>Строительно-монтажные работы</t>
  </si>
  <si>
    <t>Работы по договорам компенсационного характера</t>
  </si>
  <si>
    <t>Работы по испытаниям и измерениям</t>
  </si>
  <si>
    <t xml:space="preserve">Предоставление права доступа пользования инфраструктурой электроэнергетики </t>
  </si>
  <si>
    <t>Обслуживание и замена компонентов ИК и СУ (измерительного комплекса и систем учета)</t>
  </si>
  <si>
    <t>Техническое обслуживание энергообъектов</t>
  </si>
  <si>
    <t>Техническое обслуживание уличного освещения в рамках договоров (контрактов)</t>
  </si>
  <si>
    <t xml:space="preserve">Услуги по организации работ командированного персонала в действующих электроустановках </t>
  </si>
  <si>
    <t>Услуги по включению вводного автоматического выключателя, установленного на опоре ВЛИ-0,4 кВ</t>
  </si>
  <si>
    <t>Участие в привязке кабеля и составление эскизного чертежа трассы</t>
  </si>
  <si>
    <t>Информация о видах и стоимости дополнительных услуг представлена на официальном сайте организации, в разделе "Дополнительные услуги" по адресу:</t>
  </si>
  <si>
    <t>http://xn--90abdeg4afamkcabfvi7a8q.xn--p1ai/page.php?id=107</t>
  </si>
  <si>
    <t>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</t>
  </si>
  <si>
    <t xml:space="preserve">Специалисты центров обслуживания клиентов АО "НОЭ" уделяют приоритетное внимание заявителям из числа социально уязвимых групп населения. Для комфортного нахождения семей с детьми в ЦОК г. В. Новгород  реализован детский уголок, оборудованный столом, карандашами и раскрасками для  раскрашивания, для людей пожилого возраста установлен диван и телевизор для комфортного  ожидания, специалисты ЦОП помогают людям  пожилого возраста и малообеспеченным гражданам и семьям  организовать личный кабинет на сайте АО "НОЭ"  и подать заявку на технологическое присоединение.Также для удобства клиентов и заявителей электросетевой компании развиваются мобильные сервисы, позволяющие получить доступ к услугам компании не выходя из дома, в любом месте и в любое время – личный кабинет клиента на сайте АО "НОЭ" , </t>
  </si>
  <si>
    <t xml:space="preserve"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</t>
  </si>
  <si>
    <t>В Центре обслуживания клиентов АО "Новгородоблэлектро" проводится исследование по оценке качества и доступности технологического присоединения и степени удовлетворенности клиентов обслуживанием.</t>
  </si>
  <si>
    <t xml:space="preserve">С целью определения степени удовлетворенности клиентов обслуживанием в ЦОК проводиться письменный опрос (выдаеться небольшой лист опросник) </t>
  </si>
  <si>
    <t>По данным опроса работа ЦОК АО "НОЭ" ведеться в правильном направлении и  оцениваетья оценкой  удовлетворительно. Данный показатель говорит о том, что клиенты положительно оценивают качество обслуживания сотрудников при обращении  в ЦОК</t>
  </si>
  <si>
    <t>Приложение 12 к приказу  № 79  от 12.03.2021 г.</t>
  </si>
  <si>
    <t>Приложение N 1 Приказа Минэнерго № 186 от  15.04.2014 г.)</t>
  </si>
  <si>
    <t>ПАСПОРТ УСЛУГИ (ПРОЦЕССА) СЕТЕВОЙ ОРГАНИЗАЦИИ</t>
  </si>
  <si>
    <t>N п/п</t>
  </si>
  <si>
    <t>Этап</t>
  </si>
  <si>
    <t>Содержание/условия этапа</t>
  </si>
  <si>
    <t>Форма предоставления</t>
  </si>
  <si>
    <t>Срок исполнения</t>
  </si>
  <si>
    <t>Ссылка на нормативный правовой акт</t>
  </si>
  <si>
    <r>
      <t xml:space="preserve">паспорта услуг в части касающейся технологического присоединения  №№ 7; 19/1; 19/2; 19/3; 19/4; 19/5; 20; 21; 22/1; 22/2; 23; 24;; 26;27 остаются без изменений. Информация содержится на сайте </t>
    </r>
    <r>
      <rPr>
        <b/>
        <i/>
        <sz val="10.5"/>
        <color indexed="2"/>
        <rFont val="Ubunturegular"/>
      </rPr>
      <t>АО «Новгородоблэлектро»</t>
    </r>
    <r>
      <rPr>
        <b/>
        <i/>
        <sz val="11"/>
        <color indexed="2"/>
        <rFont val="Times New Roman"/>
        <family val="1"/>
        <charset val="204"/>
      </rPr>
      <t xml:space="preserve"> раздел: «Потребителям», ссылка «Паспорта услуг».  http://новгородоблэлектро.рф/page.php?id=104.</t>
    </r>
  </si>
  <si>
    <t>2023</t>
  </si>
  <si>
    <t>https://nokes.so-online.ru/tso/calculator</t>
  </si>
  <si>
    <t>http://новгородоблэлектро.рф/page.php?id=142</t>
  </si>
  <si>
    <t xml:space="preserve"> паспорта услуг. Информация содержится на сайте АО «Новгородоблэлектро» раздел: «Потребителям», ссылка «Паспорта услуг».  http://новгородоблэлектро.рф/page.php?id=104</t>
  </si>
  <si>
    <t>На март 2024г. паспорта услуг № 4.1, 4.2, 12 и 17,  остаются без изменений. Информация содержится на сайте АО «Новгородоблэлектро» раздел: «Потребителям», ссылка «Паспорта услуг».  http://новгородоблэлектро.рф/page.php?id=104</t>
  </si>
  <si>
    <t>8-30-17-30 (пн-чт); 8-30-16-15 (пт)</t>
  </si>
  <si>
    <t>(81664)50-351; pok_bf@nokes.ru</t>
  </si>
  <si>
    <t>(881666)249-74, otp_valday@nokes.ru</t>
  </si>
  <si>
    <t>881652-52854; tp_sr@nokes.ru</t>
  </si>
  <si>
    <t>(881665)58-793;  simal@nokes,ru</t>
  </si>
  <si>
    <t>2024</t>
  </si>
  <si>
    <t>Приложение 6 к распоряжению №136 от 27.03.2019 г.</t>
  </si>
  <si>
    <t>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</si>
  <si>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Восточный филиал</t>
  </si>
  <si>
    <t>Приложение 4 к распоряжению №136 от 27.03.2019 г.</t>
  </si>
  <si>
    <t>2020 г.</t>
  </si>
  <si>
    <t>78%</t>
  </si>
  <si>
    <t>65%</t>
  </si>
  <si>
    <t>72%</t>
  </si>
  <si>
    <t>68%</t>
  </si>
  <si>
    <t>76%</t>
  </si>
  <si>
    <t>75%</t>
  </si>
  <si>
    <t xml:space="preserve">Зам. нач. ПТУ    
</t>
  </si>
  <si>
    <t>К.А. Гаврилов</t>
  </si>
  <si>
    <t>Информация об объектах электросетевого хозяйства АО "Новгородоблэлектро" по состоянию на 31.12.2024</t>
  </si>
  <si>
    <t>2025</t>
  </si>
  <si>
    <t>69%</t>
  </si>
  <si>
    <t>67%</t>
  </si>
  <si>
    <t>79%</t>
  </si>
  <si>
    <t>66%</t>
  </si>
  <si>
    <t>В 2025 г. в адрес АО "Новгородоблэлектро" поступило 31671  обращений, что составило 109,9 % от уровня 2024 г.
Наибольшее количество обращений (14624)  зафиксировано по категории «Осуществление технологического присоединения», направляемых посредством электронной формы обслуживания через ЛК организованный  АО НОЭ на сайте организации в рамках испролнения  действующего законодательства РФ  . Количество жалоб, поступивших по данной категории обращений, за 2025 год составило ______6____ 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</si>
</sst>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0\ _₽_-;\-* #,##0.000\ _₽_-;_-* &quot;-&quot;??\ _₽_-;_-@_-"/>
    <numFmt numFmtId="165" formatCode="0.0000"/>
    <numFmt numFmtId="166" formatCode="0.00000"/>
    <numFmt numFmtId="167" formatCode="#,##0.000"/>
  </numFmts>
  <fonts count="5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</font>
    <font>
      <sz val="11"/>
      <color indexed="64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64"/>
      <name val="Arial Narrow"/>
      <family val="2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1"/>
      <name val="Calibri"/>
      <family val="2"/>
      <charset val="204"/>
    </font>
    <font>
      <sz val="11"/>
      <color theme="5" tint="-0.499984740745262"/>
      <name val="Calibri"/>
      <family val="2"/>
      <charset val="204"/>
    </font>
    <font>
      <b/>
      <sz val="10"/>
      <name val="Arial Cyr"/>
    </font>
    <font>
      <b/>
      <sz val="14"/>
      <name val="Arial Cyr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</font>
    <font>
      <u/>
      <sz val="10"/>
      <name val="Arial Cyr"/>
    </font>
    <font>
      <sz val="10"/>
      <name val="Courier New"/>
      <family val="3"/>
      <charset val="204"/>
    </font>
    <font>
      <b/>
      <i/>
      <sz val="11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.5"/>
      <color indexed="2"/>
      <name val="Ubunturegula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64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/>
    <xf numFmtId="0" fontId="6" fillId="0" borderId="0"/>
    <xf numFmtId="0" fontId="7" fillId="0" borderId="0"/>
    <xf numFmtId="43" fontId="8" fillId="0" borderId="0" applyFont="0" applyFill="0" applyBorder="0"/>
    <xf numFmtId="0" fontId="4" fillId="0" borderId="0"/>
    <xf numFmtId="0" fontId="47" fillId="0" borderId="0"/>
    <xf numFmtId="0" fontId="3" fillId="0" borderId="0"/>
    <xf numFmtId="0" fontId="3" fillId="0" borderId="0"/>
    <xf numFmtId="0" fontId="50" fillId="0" borderId="0"/>
    <xf numFmtId="43" fontId="3" fillId="0" borderId="0" applyFont="0" applyFill="0" applyBorder="0"/>
    <xf numFmtId="0" fontId="2" fillId="0" borderId="0"/>
    <xf numFmtId="0" fontId="1" fillId="0" borderId="0"/>
  </cellStyleXfs>
  <cellXfs count="425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3" fillId="0" borderId="0" xfId="2" applyFont="1"/>
    <xf numFmtId="49" fontId="1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9" fillId="0" borderId="0" xfId="0" applyFont="1"/>
    <xf numFmtId="0" fontId="20" fillId="0" borderId="0" xfId="0" applyFont="1"/>
    <xf numFmtId="0" fontId="0" fillId="0" borderId="1" xfId="0" applyBorder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23" fillId="0" borderId="0" xfId="0" applyFont="1"/>
    <xf numFmtId="0" fontId="5" fillId="0" borderId="0" xfId="1" applyFont="1"/>
    <xf numFmtId="0" fontId="24" fillId="0" borderId="0" xfId="0" applyFont="1"/>
    <xf numFmtId="0" fontId="26" fillId="0" borderId="0" xfId="0" applyFont="1" applyAlignment="1">
      <alignment horizontal="justify" vertical="center" wrapText="1"/>
    </xf>
    <xf numFmtId="0" fontId="21" fillId="0" borderId="0" xfId="0" applyFont="1"/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49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3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/>
    <xf numFmtId="0" fontId="32" fillId="0" borderId="0" xfId="1" applyFont="1" applyAlignment="1">
      <alignment horizontal="justify" vertical="center"/>
    </xf>
    <xf numFmtId="0" fontId="21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0" fillId="0" borderId="0" xfId="0" applyBorder="1"/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vertical="center" wrapText="1"/>
    </xf>
    <xf numFmtId="1" fontId="21" fillId="3" borderId="0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1"/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justify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right" vertical="center" wrapText="1"/>
    </xf>
    <xf numFmtId="49" fontId="37" fillId="0" borderId="4" xfId="0" applyNumberFormat="1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0" fillId="0" borderId="0" xfId="0" applyFill="1" applyAlignment="1"/>
    <xf numFmtId="0" fontId="37" fillId="0" borderId="0" xfId="0" applyFont="1" applyFill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43" fontId="41" fillId="0" borderId="1" xfId="4" applyFont="1" applyBorder="1" applyAlignment="1">
      <alignment horizontal="center"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165" fontId="37" fillId="0" borderId="1" xfId="5" applyNumberFormat="1" applyFont="1" applyFill="1" applyBorder="1" applyAlignment="1">
      <alignment horizontal="center" vertical="center" wrapText="1"/>
    </xf>
    <xf numFmtId="1" fontId="37" fillId="0" borderId="1" xfId="5" applyNumberFormat="1" applyFont="1" applyFill="1" applyBorder="1" applyAlignment="1">
      <alignment horizontal="center" vertical="center" wrapText="1"/>
    </xf>
    <xf numFmtId="0" fontId="37" fillId="0" borderId="1" xfId="5" applyFont="1" applyFill="1" applyBorder="1" applyAlignment="1">
      <alignment horizontal="center" vertical="center" wrapText="1"/>
    </xf>
    <xf numFmtId="165" fontId="37" fillId="0" borderId="1" xfId="5" applyNumberFormat="1" applyFont="1" applyFill="1" applyBorder="1" applyAlignment="1">
      <alignment horizontal="center" vertical="center" wrapText="1"/>
    </xf>
    <xf numFmtId="1" fontId="37" fillId="0" borderId="1" xfId="5" applyNumberFormat="1" applyFont="1" applyFill="1" applyBorder="1" applyAlignment="1">
      <alignment horizontal="center" vertical="center" wrapText="1"/>
    </xf>
    <xf numFmtId="166" fontId="37" fillId="0" borderId="1" xfId="5" applyNumberFormat="1" applyFont="1" applyFill="1" applyBorder="1" applyAlignment="1">
      <alignment horizontal="center" vertical="center" wrapText="1"/>
    </xf>
    <xf numFmtId="0" fontId="38" fillId="0" borderId="1" xfId="7" applyFont="1" applyBorder="1" applyAlignment="1">
      <alignment horizontal="center" vertical="center" wrapText="1"/>
    </xf>
    <xf numFmtId="0" fontId="38" fillId="0" borderId="1" xfId="7" applyFont="1" applyBorder="1" applyAlignment="1">
      <alignment vertical="center" wrapText="1"/>
    </xf>
    <xf numFmtId="0" fontId="45" fillId="0" borderId="1" xfId="0" applyFont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1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49" fontId="48" fillId="0" borderId="1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center"/>
    </xf>
    <xf numFmtId="0" fontId="0" fillId="0" borderId="1" xfId="0" applyBorder="1"/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43" fontId="41" fillId="0" borderId="1" xfId="4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1" fillId="0" borderId="1" xfId="4" applyNumberFormat="1" applyFont="1" applyBorder="1" applyAlignment="1">
      <alignment horizontal="center" vertical="center"/>
    </xf>
    <xf numFmtId="41" fontId="41" fillId="0" borderId="1" xfId="4" applyNumberFormat="1" applyFont="1" applyBorder="1" applyAlignment="1">
      <alignment horizontal="center" vertical="center"/>
    </xf>
    <xf numFmtId="43" fontId="37" fillId="0" borderId="1" xfId="4" applyFont="1" applyBorder="1" applyAlignment="1">
      <alignment horizontal="center" vertical="center"/>
    </xf>
    <xf numFmtId="164" fontId="37" fillId="0" borderId="1" xfId="4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43" fontId="41" fillId="6" borderId="1" xfId="4" applyFont="1" applyFill="1" applyBorder="1" applyAlignment="1">
      <alignment horizontal="center" vertical="center"/>
    </xf>
    <xf numFmtId="164" fontId="41" fillId="6" borderId="1" xfId="4" applyNumberFormat="1" applyFont="1" applyFill="1" applyBorder="1" applyAlignment="1">
      <alignment horizontal="center" vertical="center"/>
    </xf>
    <xf numFmtId="43" fontId="37" fillId="5" borderId="1" xfId="4" applyFont="1" applyFill="1" applyBorder="1" applyAlignment="1">
      <alignment horizontal="center" vertical="center"/>
    </xf>
    <xf numFmtId="164" fontId="37" fillId="5" borderId="1" xfId="4" applyNumberFormat="1" applyFont="1" applyFill="1" applyBorder="1" applyAlignment="1">
      <alignment horizontal="center" vertical="center"/>
    </xf>
    <xf numFmtId="0" fontId="45" fillId="5" borderId="24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/>
    </xf>
    <xf numFmtId="3" fontId="41" fillId="0" borderId="25" xfId="0" applyNumberFormat="1" applyFont="1" applyBorder="1" applyAlignment="1">
      <alignment horizontal="center" vertical="center"/>
    </xf>
    <xf numFmtId="167" fontId="41" fillId="5" borderId="25" xfId="0" applyNumberFormat="1" applyFont="1" applyFill="1" applyBorder="1" applyAlignment="1">
      <alignment horizontal="center" vertical="center"/>
    </xf>
    <xf numFmtId="0" fontId="45" fillId="0" borderId="24" xfId="0" applyFont="1" applyBorder="1" applyAlignment="1">
      <alignment vertical="center"/>
    </xf>
    <xf numFmtId="0" fontId="45" fillId="0" borderId="24" xfId="0" applyFont="1" applyBorder="1" applyAlignment="1">
      <alignment horizontal="center" vertical="center"/>
    </xf>
    <xf numFmtId="167" fontId="41" fillId="0" borderId="25" xfId="0" applyNumberFormat="1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wrapText="1"/>
    </xf>
    <xf numFmtId="43" fontId="37" fillId="0" borderId="31" xfId="4" applyFont="1" applyBorder="1" applyAlignment="1">
      <alignment horizontal="center" vertical="center"/>
    </xf>
    <xf numFmtId="164" fontId="37" fillId="0" borderId="31" xfId="4" applyNumberFormat="1" applyFont="1" applyBorder="1" applyAlignment="1">
      <alignment horizontal="center" vertical="center"/>
    </xf>
    <xf numFmtId="4" fontId="41" fillId="0" borderId="27" xfId="0" applyNumberFormat="1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45" fillId="5" borderId="18" xfId="0" applyFont="1" applyFill="1" applyBorder="1" applyAlignment="1">
      <alignment horizontal="center" vertical="center" wrapText="1"/>
    </xf>
    <xf numFmtId="0" fontId="45" fillId="5" borderId="37" xfId="0" applyFont="1" applyFill="1" applyBorder="1" applyAlignment="1">
      <alignment horizontal="center" vertical="center" wrapText="1"/>
    </xf>
    <xf numFmtId="43" fontId="41" fillId="5" borderId="37" xfId="4" applyFont="1" applyFill="1" applyBorder="1" applyAlignment="1">
      <alignment horizontal="center" vertical="center"/>
    </xf>
    <xf numFmtId="164" fontId="41" fillId="5" borderId="37" xfId="4" applyNumberFormat="1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45" fillId="0" borderId="35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43" fontId="41" fillId="0" borderId="20" xfId="4" applyFont="1" applyBorder="1" applyAlignment="1">
      <alignment horizontal="center" vertical="center"/>
    </xf>
    <xf numFmtId="164" fontId="41" fillId="0" borderId="20" xfId="4" applyNumberFormat="1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41" fontId="41" fillId="5" borderId="37" xfId="4" applyNumberFormat="1" applyFont="1" applyFill="1" applyBorder="1" applyAlignment="1">
      <alignment horizontal="center" vertical="center"/>
    </xf>
    <xf numFmtId="3" fontId="41" fillId="5" borderId="38" xfId="0" applyNumberFormat="1" applyFont="1" applyFill="1" applyBorder="1" applyAlignment="1">
      <alignment horizontal="center" vertical="center"/>
    </xf>
    <xf numFmtId="0" fontId="44" fillId="6" borderId="1" xfId="0" applyFont="1" applyFill="1" applyBorder="1" applyAlignment="1">
      <alignment horizontal="center" vertical="center" wrapText="1"/>
    </xf>
    <xf numFmtId="4" fontId="41" fillId="6" borderId="25" xfId="0" applyNumberFormat="1" applyFont="1" applyFill="1" applyBorder="1" applyAlignment="1">
      <alignment horizontal="center" vertical="center"/>
    </xf>
    <xf numFmtId="43" fontId="37" fillId="6" borderId="1" xfId="0" applyNumberFormat="1" applyFont="1" applyFill="1" applyBorder="1" applyAlignment="1">
      <alignment horizontal="center" vertical="center"/>
    </xf>
    <xf numFmtId="164" fontId="37" fillId="6" borderId="1" xfId="0" applyNumberFormat="1" applyFont="1" applyFill="1" applyBorder="1" applyAlignment="1">
      <alignment horizontal="center" vertical="center"/>
    </xf>
    <xf numFmtId="167" fontId="41" fillId="6" borderId="25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1" fillId="0" borderId="18" xfId="0" applyFont="1" applyBorder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1" fillId="0" borderId="42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justify" vertical="center" wrapText="1"/>
    </xf>
    <xf numFmtId="0" fontId="21" fillId="0" borderId="42" xfId="0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justify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vertical="center" wrapText="1"/>
    </xf>
    <xf numFmtId="0" fontId="21" fillId="5" borderId="42" xfId="0" applyFont="1" applyFill="1" applyBorder="1" applyAlignment="1">
      <alignment horizontal="justify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/>
    </xf>
    <xf numFmtId="1" fontId="21" fillId="5" borderId="38" xfId="0" applyNumberFormat="1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1" fontId="21" fillId="5" borderId="42" xfId="0" applyNumberFormat="1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1" fillId="0" borderId="31" xfId="0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 wrapText="1"/>
    </xf>
    <xf numFmtId="0" fontId="21" fillId="7" borderId="48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wrapText="1"/>
    </xf>
    <xf numFmtId="0" fontId="21" fillId="7" borderId="44" xfId="0" applyFont="1" applyFill="1" applyBorder="1" applyAlignment="1">
      <alignment horizontal="center" vertical="center" wrapText="1"/>
    </xf>
    <xf numFmtId="0" fontId="21" fillId="7" borderId="54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50" xfId="0" applyFont="1" applyFill="1" applyBorder="1" applyAlignment="1">
      <alignment horizontal="center" vertical="center" wrapText="1"/>
    </xf>
    <xf numFmtId="1" fontId="21" fillId="7" borderId="29" xfId="0" applyNumberFormat="1" applyFont="1" applyFill="1" applyBorder="1" applyAlignment="1">
      <alignment horizontal="center" vertical="center" wrapText="1"/>
    </xf>
    <xf numFmtId="0" fontId="21" fillId="7" borderId="55" xfId="0" applyFont="1" applyFill="1" applyBorder="1" applyAlignment="1">
      <alignment horizontal="center" wrapText="1"/>
    </xf>
    <xf numFmtId="0" fontId="21" fillId="7" borderId="52" xfId="0" applyFont="1" applyFill="1" applyBorder="1" applyAlignment="1">
      <alignment horizontal="center" vertical="center" wrapText="1"/>
    </xf>
    <xf numFmtId="1" fontId="21" fillId="7" borderId="24" xfId="0" applyNumberFormat="1" applyFont="1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/>
    </xf>
    <xf numFmtId="0" fontId="21" fillId="7" borderId="26" xfId="0" applyFont="1" applyFill="1" applyBorder="1" applyAlignment="1">
      <alignment vertical="center" wrapText="1"/>
    </xf>
    <xf numFmtId="0" fontId="21" fillId="8" borderId="38" xfId="0" applyFont="1" applyFill="1" applyBorder="1" applyAlignment="1">
      <alignment horizontal="center" vertical="center" wrapText="1"/>
    </xf>
    <xf numFmtId="0" fontId="21" fillId="8" borderId="53" xfId="0" applyFont="1" applyFill="1" applyBorder="1" applyAlignment="1">
      <alignment horizontal="center" vertical="center" wrapText="1"/>
    </xf>
    <xf numFmtId="1" fontId="21" fillId="8" borderId="36" xfId="0" applyNumberFormat="1" applyFont="1" applyFill="1" applyBorder="1" applyAlignment="1">
      <alignment horizontal="center" vertical="center" wrapText="1"/>
    </xf>
    <xf numFmtId="1" fontId="21" fillId="8" borderId="25" xfId="0" applyNumberFormat="1" applyFont="1" applyFill="1" applyBorder="1" applyAlignment="1">
      <alignment horizontal="center" vertical="center" wrapText="1"/>
    </xf>
    <xf numFmtId="1" fontId="21" fillId="8" borderId="49" xfId="0" applyNumberFormat="1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1" fillId="8" borderId="49" xfId="0" applyFont="1" applyFill="1" applyBorder="1" applyAlignment="1">
      <alignment horizontal="center" vertical="center" wrapText="1"/>
    </xf>
    <xf numFmtId="1" fontId="21" fillId="8" borderId="27" xfId="0" applyNumberFormat="1" applyFont="1" applyFill="1" applyBorder="1" applyAlignment="1">
      <alignment horizont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51" xfId="0" applyFont="1" applyFill="1" applyBorder="1" applyAlignment="1">
      <alignment horizontal="center" vertical="center" wrapText="1"/>
    </xf>
    <xf numFmtId="1" fontId="21" fillId="8" borderId="28" xfId="0" applyNumberFormat="1" applyFont="1" applyFill="1" applyBorder="1" applyAlignment="1">
      <alignment horizontal="center" vertical="center" wrapText="1"/>
    </xf>
    <xf numFmtId="1" fontId="21" fillId="8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47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1" fontId="21" fillId="8" borderId="41" xfId="0" applyNumberFormat="1" applyFont="1" applyFill="1" applyBorder="1" applyAlignment="1">
      <alignment horizontal="center" wrapText="1"/>
    </xf>
    <xf numFmtId="0" fontId="0" fillId="8" borderId="36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1" fontId="0" fillId="8" borderId="25" xfId="0" applyNumberFormat="1" applyFill="1" applyBorder="1" applyAlignment="1">
      <alignment horizontal="center" vertical="center"/>
    </xf>
    <xf numFmtId="0" fontId="0" fillId="8" borderId="27" xfId="0" applyFill="1" applyBorder="1"/>
    <xf numFmtId="0" fontId="45" fillId="0" borderId="1" xfId="0" applyFont="1" applyBorder="1" applyAlignment="1">
      <alignment horizontal="center" vertical="center" textRotation="90" wrapText="1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49" fontId="45" fillId="3" borderId="1" xfId="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1" fontId="21" fillId="8" borderId="29" xfId="0" applyNumberFormat="1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61" xfId="0" applyNumberFormat="1" applyFont="1" applyBorder="1" applyAlignment="1">
      <alignment horizontal="center" vertical="center" wrapText="1"/>
    </xf>
    <xf numFmtId="10" fontId="21" fillId="0" borderId="25" xfId="0" applyNumberFormat="1" applyFont="1" applyBorder="1" applyAlignment="1">
      <alignment horizontal="center" vertical="center" wrapText="1"/>
    </xf>
    <xf numFmtId="10" fontId="21" fillId="0" borderId="2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" fontId="21" fillId="0" borderId="24" xfId="0" applyNumberFormat="1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0" fontId="21" fillId="9" borderId="60" xfId="0" applyFont="1" applyFill="1" applyBorder="1" applyAlignment="1">
      <alignment horizontal="center" vertical="center" wrapText="1"/>
    </xf>
    <xf numFmtId="1" fontId="21" fillId="9" borderId="30" xfId="0" applyNumberFormat="1" applyFont="1" applyFill="1" applyBorder="1" applyAlignment="1">
      <alignment horizontal="center" vertical="center" wrapText="1"/>
    </xf>
    <xf numFmtId="1" fontId="21" fillId="9" borderId="57" xfId="0" applyNumberFormat="1" applyFont="1" applyFill="1" applyBorder="1" applyAlignment="1">
      <alignment horizontal="center" vertical="center" wrapText="1"/>
    </xf>
    <xf numFmtId="10" fontId="21" fillId="9" borderId="58" xfId="0" applyNumberFormat="1" applyFont="1" applyFill="1" applyBorder="1" applyAlignment="1">
      <alignment horizontal="center" vertical="center" wrapText="1"/>
    </xf>
    <xf numFmtId="1" fontId="21" fillId="9" borderId="59" xfId="0" applyNumberFormat="1" applyFont="1" applyFill="1" applyBorder="1" applyAlignment="1">
      <alignment horizontal="center" vertical="center" wrapText="1"/>
    </xf>
    <xf numFmtId="10" fontId="21" fillId="9" borderId="39" xfId="0" applyNumberFormat="1" applyFont="1" applyFill="1" applyBorder="1" applyAlignment="1">
      <alignment horizontal="center" vertical="center" wrapText="1"/>
    </xf>
    <xf numFmtId="0" fontId="21" fillId="9" borderId="59" xfId="0" applyFont="1" applyFill="1" applyBorder="1" applyAlignment="1">
      <alignment horizontal="center" vertical="center" wrapText="1"/>
    </xf>
    <xf numFmtId="0" fontId="21" fillId="9" borderId="57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0" fontId="21" fillId="9" borderId="58" xfId="0" applyFont="1" applyFill="1" applyBorder="1" applyAlignment="1">
      <alignment horizontal="center" vertical="center" wrapText="1"/>
    </xf>
    <xf numFmtId="49" fontId="21" fillId="9" borderId="17" xfId="0" applyNumberFormat="1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10" fontId="21" fillId="9" borderId="27" xfId="0" applyNumberFormat="1" applyFont="1" applyFill="1" applyBorder="1" applyAlignment="1">
      <alignment horizontal="center" vertical="center" wrapText="1"/>
    </xf>
    <xf numFmtId="0" fontId="21" fillId="9" borderId="55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21" fillId="9" borderId="3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56" xfId="0" applyFont="1" applyBorder="1" applyAlignment="1">
      <alignment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1" fillId="9" borderId="65" xfId="0" applyFont="1" applyFill="1" applyBorder="1" applyAlignment="1">
      <alignment vertical="center" wrapText="1"/>
    </xf>
    <xf numFmtId="0" fontId="21" fillId="9" borderId="66" xfId="0" applyFont="1" applyFill="1" applyBorder="1" applyAlignment="1">
      <alignment vertical="center" wrapText="1"/>
    </xf>
    <xf numFmtId="0" fontId="21" fillId="8" borderId="52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54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66" xfId="0" applyFont="1" applyFill="1" applyBorder="1" applyAlignment="1">
      <alignment horizontal="justify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10" fontId="21" fillId="0" borderId="53" xfId="0" applyNumberFormat="1" applyFont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10" fontId="21" fillId="0" borderId="51" xfId="0" applyNumberFormat="1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1" fontId="21" fillId="3" borderId="62" xfId="0" applyNumberFormat="1" applyFont="1" applyFill="1" applyBorder="1" applyAlignment="1">
      <alignment horizontal="center" vertical="center" wrapText="1"/>
    </xf>
    <xf numFmtId="1" fontId="21" fillId="3" borderId="40" xfId="0" applyNumberFormat="1" applyFont="1" applyFill="1" applyBorder="1" applyAlignment="1">
      <alignment horizontal="center" vertical="center" wrapText="1"/>
    </xf>
    <xf numFmtId="10" fontId="21" fillId="0" borderId="63" xfId="0" applyNumberFormat="1" applyFont="1" applyBorder="1" applyAlignment="1">
      <alignment horizontal="center" vertical="center" wrapText="1"/>
    </xf>
    <xf numFmtId="1" fontId="21" fillId="3" borderId="43" xfId="0" applyNumberFormat="1" applyFont="1" applyFill="1" applyBorder="1" applyAlignment="1">
      <alignment horizontal="center" vertical="center" wrapText="1"/>
    </xf>
    <xf numFmtId="10" fontId="21" fillId="0" borderId="46" xfId="0" applyNumberFormat="1" applyFont="1" applyBorder="1" applyAlignment="1">
      <alignment horizontal="center" vertical="center" wrapText="1"/>
    </xf>
    <xf numFmtId="1" fontId="21" fillId="3" borderId="63" xfId="0" applyNumberFormat="1" applyFont="1" applyFill="1" applyBorder="1" applyAlignment="1">
      <alignment horizontal="center" vertical="center" wrapText="1"/>
    </xf>
    <xf numFmtId="0" fontId="0" fillId="11" borderId="63" xfId="0" applyFill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0" fillId="11" borderId="53" xfId="0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vertical="center" wrapText="1"/>
    </xf>
    <xf numFmtId="0" fontId="0" fillId="9" borderId="31" xfId="0" applyFill="1" applyBorder="1" applyAlignment="1">
      <alignment horizontal="center" vertical="center"/>
    </xf>
    <xf numFmtId="10" fontId="21" fillId="9" borderId="41" xfId="0" applyNumberFormat="1" applyFont="1" applyFill="1" applyBorder="1" applyAlignment="1">
      <alignment horizontal="center" vertical="center" wrapText="1"/>
    </xf>
    <xf numFmtId="0" fontId="21" fillId="10" borderId="55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/>
    </xf>
    <xf numFmtId="0" fontId="21" fillId="9" borderId="39" xfId="0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9" borderId="37" xfId="0" applyFont="1" applyFill="1" applyBorder="1" applyAlignment="1">
      <alignment horizontal="center" vertical="center" wrapText="1"/>
    </xf>
    <xf numFmtId="10" fontId="21" fillId="9" borderId="38" xfId="0" applyNumberFormat="1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10" fontId="21" fillId="9" borderId="42" xfId="0" applyNumberFormat="1" applyFont="1" applyFill="1" applyBorder="1" applyAlignment="1">
      <alignment horizontal="center" vertical="center" wrapText="1"/>
    </xf>
    <xf numFmtId="0" fontId="21" fillId="9" borderId="38" xfId="0" applyFont="1" applyFill="1" applyBorder="1" applyAlignment="1">
      <alignment horizontal="center" vertical="center" wrapText="1"/>
    </xf>
    <xf numFmtId="0" fontId="0" fillId="9" borderId="57" xfId="0" applyFill="1" applyBorder="1" applyAlignment="1">
      <alignment horizontal="center" vertical="center"/>
    </xf>
    <xf numFmtId="1" fontId="21" fillId="9" borderId="26" xfId="0" applyNumberFormat="1" applyFont="1" applyFill="1" applyBorder="1" applyAlignment="1">
      <alignment horizontal="center" vertical="center" wrapText="1"/>
    </xf>
    <xf numFmtId="1" fontId="21" fillId="9" borderId="31" xfId="0" applyNumberFormat="1" applyFont="1" applyFill="1" applyBorder="1" applyAlignment="1">
      <alignment horizontal="center" vertical="center" wrapText="1"/>
    </xf>
    <xf numFmtId="1" fontId="21" fillId="9" borderId="55" xfId="0" applyNumberFormat="1" applyFont="1" applyFill="1" applyBorder="1" applyAlignment="1">
      <alignment horizontal="center" vertical="center" wrapText="1"/>
    </xf>
    <xf numFmtId="1" fontId="21" fillId="9" borderId="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45" fillId="0" borderId="1" xfId="0" applyFont="1" applyBorder="1" applyAlignment="1">
      <alignment horizontal="center" vertical="center" textRotation="90" wrapText="1"/>
    </xf>
    <xf numFmtId="0" fontId="4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5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8" borderId="60" xfId="0" applyFont="1" applyFill="1" applyBorder="1" applyAlignment="1">
      <alignment horizontal="center" vertical="center" wrapText="1"/>
    </xf>
    <xf numFmtId="0" fontId="21" fillId="8" borderId="61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1" fillId="8" borderId="32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center" vertical="center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 wrapText="1"/>
    </xf>
    <xf numFmtId="0" fontId="21" fillId="8" borderId="57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wrapText="1"/>
    </xf>
    <xf numFmtId="0" fontId="21" fillId="8" borderId="55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37" xfId="0" applyFont="1" applyFill="1" applyBorder="1" applyAlignment="1">
      <alignment horizontal="center" vertical="center" wrapText="1"/>
    </xf>
    <xf numFmtId="0" fontId="21" fillId="8" borderId="38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justify" vertical="center" wrapText="1"/>
    </xf>
    <xf numFmtId="0" fontId="25" fillId="0" borderId="37" xfId="0" applyFont="1" applyBorder="1" applyAlignment="1">
      <alignment horizontal="justify" vertical="center" wrapText="1"/>
    </xf>
    <xf numFmtId="0" fontId="25" fillId="0" borderId="38" xfId="0" applyFont="1" applyBorder="1" applyAlignment="1">
      <alignment horizontal="justify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4" borderId="0" xfId="0" applyFont="1" applyFill="1" applyAlignment="1">
      <alignment horizontal="justify" vertical="center" wrapText="1"/>
    </xf>
    <xf numFmtId="0" fontId="0" fillId="4" borderId="0" xfId="0" applyFill="1" applyAlignment="1">
      <alignment wrapText="1"/>
    </xf>
    <xf numFmtId="0" fontId="0" fillId="4" borderId="0" xfId="0" applyFill="1"/>
  </cellXfs>
  <cellStyles count="13">
    <cellStyle name="Гиперссылка" xfId="1" builtinId="8"/>
    <cellStyle name="Обычный" xfId="0" builtinId="0"/>
    <cellStyle name="Обычный 2" xfId="2"/>
    <cellStyle name="Обычный 2 2" xfId="6"/>
    <cellStyle name="Обычный 2 3" xfId="9"/>
    <cellStyle name="Обычный 3" xfId="5"/>
    <cellStyle name="Обычный 3 2" xfId="8"/>
    <cellStyle name="Обычный 3 3" xfId="11"/>
    <cellStyle name="Обычный 3 4" xfId="12"/>
    <cellStyle name="Обычный 4" xfId="7"/>
    <cellStyle name="Обычный_номенклатура" xfId="3"/>
    <cellStyle name="Финансовый" xfId="4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4" Type="http://schemas.openxmlformats.org/officeDocument/2006/relationships/image" Target="../media/image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10</xdr:row>
      <xdr:rowOff>647710</xdr:rowOff>
    </xdr:from>
    <xdr:to>
      <xdr:col>1</xdr:col>
      <xdr:colOff>3219450</xdr:colOff>
      <xdr:row>10</xdr:row>
      <xdr:rowOff>952499</xdr:rowOff>
    </xdr:to>
    <xdr:pic>
      <xdr:nvPicPr>
        <xdr:cNvPr id="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28900" y="2505085"/>
          <a:ext cx="1695450" cy="304789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1666882</xdr:colOff>
      <xdr:row>15</xdr:row>
      <xdr:rowOff>515666</xdr:rowOff>
    </xdr:from>
    <xdr:to>
      <xdr:col>1</xdr:col>
      <xdr:colOff>2602881</xdr:colOff>
      <xdr:row>15</xdr:row>
      <xdr:rowOff>797995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71781" y="4201842"/>
          <a:ext cx="936000" cy="282329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1943103</xdr:colOff>
      <xdr:row>20</xdr:row>
      <xdr:rowOff>1028694</xdr:rowOff>
    </xdr:from>
    <xdr:to>
      <xdr:col>1</xdr:col>
      <xdr:colOff>3419105</xdr:colOff>
      <xdr:row>20</xdr:row>
      <xdr:rowOff>1323679</xdr:rowOff>
    </xdr:to>
    <xdr:pic>
      <xdr:nvPicPr>
        <xdr:cNvPr id="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48005" y="6857995"/>
          <a:ext cx="1476000" cy="29498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1895475</xdr:colOff>
      <xdr:row>25</xdr:row>
      <xdr:rowOff>1095375</xdr:rowOff>
    </xdr:from>
    <xdr:to>
      <xdr:col>1</xdr:col>
      <xdr:colOff>4019475</xdr:colOff>
      <xdr:row>25</xdr:row>
      <xdr:rowOff>1409849</xdr:rowOff>
    </xdr:to>
    <xdr:pic>
      <xdr:nvPicPr>
        <xdr:cNvPr id="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00375" y="13011150"/>
          <a:ext cx="2124000" cy="3144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1524000</xdr:colOff>
      <xdr:row>10</xdr:row>
      <xdr:rowOff>647710</xdr:rowOff>
    </xdr:from>
    <xdr:to>
      <xdr:col>1</xdr:col>
      <xdr:colOff>3219450</xdr:colOff>
      <xdr:row>10</xdr:row>
      <xdr:rowOff>952499</xdr:rowOff>
    </xdr:to>
    <xdr:pic>
      <xdr:nvPicPr>
        <xdr:cNvPr id="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28900" y="2562235"/>
          <a:ext cx="169545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1666882</xdr:colOff>
      <xdr:row>15</xdr:row>
      <xdr:rowOff>515666</xdr:rowOff>
    </xdr:from>
    <xdr:to>
      <xdr:col>1</xdr:col>
      <xdr:colOff>2602881</xdr:colOff>
      <xdr:row>15</xdr:row>
      <xdr:rowOff>797995</xdr:rowOff>
    </xdr:to>
    <xdr:pic>
      <xdr:nvPicPr>
        <xdr:cNvPr id="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71781" y="3763692"/>
          <a:ext cx="93600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1943103</xdr:colOff>
      <xdr:row>20</xdr:row>
      <xdr:rowOff>1028694</xdr:rowOff>
    </xdr:from>
    <xdr:to>
      <xdr:col>1</xdr:col>
      <xdr:colOff>3419105</xdr:colOff>
      <xdr:row>20</xdr:row>
      <xdr:rowOff>1323679</xdr:rowOff>
    </xdr:to>
    <xdr:pic>
      <xdr:nvPicPr>
        <xdr:cNvPr id="1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48005" y="5562595"/>
          <a:ext cx="147600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1895475</xdr:colOff>
      <xdr:row>25</xdr:row>
      <xdr:rowOff>1095375</xdr:rowOff>
    </xdr:from>
    <xdr:to>
      <xdr:col>1</xdr:col>
      <xdr:colOff>4019475</xdr:colOff>
      <xdr:row>25</xdr:row>
      <xdr:rowOff>1409849</xdr:rowOff>
    </xdr:to>
    <xdr:pic>
      <xdr:nvPicPr>
        <xdr:cNvPr id="11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00375" y="7362825"/>
          <a:ext cx="2124000" cy="1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1524000</xdr:colOff>
      <xdr:row>17</xdr:row>
      <xdr:rowOff>647710</xdr:rowOff>
    </xdr:from>
    <xdr:to>
      <xdr:col>1</xdr:col>
      <xdr:colOff>3219450</xdr:colOff>
      <xdr:row>17</xdr:row>
      <xdr:rowOff>952499</xdr:rowOff>
    </xdr:to>
    <xdr:pic>
      <xdr:nvPicPr>
        <xdr:cNvPr id="16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562235"/>
          <a:ext cx="16954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1666882</xdr:colOff>
      <xdr:row>22</xdr:row>
      <xdr:rowOff>515667</xdr:rowOff>
    </xdr:from>
    <xdr:to>
      <xdr:col>1</xdr:col>
      <xdr:colOff>2602882</xdr:colOff>
      <xdr:row>22</xdr:row>
      <xdr:rowOff>797996</xdr:rowOff>
    </xdr:to>
    <xdr:pic>
      <xdr:nvPicPr>
        <xdr:cNvPr id="1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82" y="3763692"/>
          <a:ext cx="93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1943105</xdr:colOff>
      <xdr:row>27</xdr:row>
      <xdr:rowOff>1028695</xdr:rowOff>
    </xdr:from>
    <xdr:to>
      <xdr:col>1</xdr:col>
      <xdr:colOff>3419105</xdr:colOff>
      <xdr:row>27</xdr:row>
      <xdr:rowOff>1323679</xdr:rowOff>
    </xdr:to>
    <xdr:pic>
      <xdr:nvPicPr>
        <xdr:cNvPr id="1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5" y="5562595"/>
          <a:ext cx="1476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1895475</xdr:colOff>
      <xdr:row>32</xdr:row>
      <xdr:rowOff>1095375</xdr:rowOff>
    </xdr:from>
    <xdr:to>
      <xdr:col>1</xdr:col>
      <xdr:colOff>4019475</xdr:colOff>
      <xdr:row>32</xdr:row>
      <xdr:rowOff>1409850</xdr:rowOff>
    </xdr:to>
    <xdr:pic>
      <xdr:nvPicPr>
        <xdr:cNvPr id="1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7362825"/>
          <a:ext cx="2124000" cy="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209550</xdr:rowOff>
    </xdr:from>
    <xdr:to>
      <xdr:col>3</xdr:col>
      <xdr:colOff>581025</xdr:colOff>
      <xdr:row>9</xdr:row>
      <xdr:rowOff>457200</xdr:rowOff>
    </xdr:to>
    <xdr:pic>
      <xdr:nvPicPr>
        <xdr:cNvPr id="4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3552825" y="1266825"/>
          <a:ext cx="44767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400050</xdr:colOff>
      <xdr:row>9</xdr:row>
      <xdr:rowOff>304800</xdr:rowOff>
    </xdr:from>
    <xdr:to>
      <xdr:col>8</xdr:col>
      <xdr:colOff>76200</xdr:colOff>
      <xdr:row>9</xdr:row>
      <xdr:rowOff>552449</xdr:rowOff>
    </xdr:to>
    <xdr:pic>
      <xdr:nvPicPr>
        <xdr:cNvPr id="5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915150" y="1362075"/>
          <a:ext cx="419100" cy="24765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1457325</xdr:colOff>
      <xdr:row>9</xdr:row>
      <xdr:rowOff>809625</xdr:rowOff>
    </xdr:from>
    <xdr:to>
      <xdr:col>10</xdr:col>
      <xdr:colOff>2114550</xdr:colOff>
      <xdr:row>9</xdr:row>
      <xdr:rowOff>1066800</xdr:rowOff>
    </xdr:to>
    <xdr:pic>
      <xdr:nvPicPr>
        <xdr:cNvPr id="6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0258425" y="1866900"/>
          <a:ext cx="657225" cy="257175"/>
        </a:xfrm>
        <a:prstGeom prst="rect">
          <a:avLst/>
        </a:prstGeom>
        <a:noFill/>
      </xdr:spPr>
    </xdr:pic>
    <xdr:clientData/>
  </xdr:twoCellAnchor>
  <xdr:twoCellAnchor>
    <xdr:from>
      <xdr:col>15</xdr:col>
      <xdr:colOff>85725</xdr:colOff>
      <xdr:row>9</xdr:row>
      <xdr:rowOff>933450</xdr:rowOff>
    </xdr:from>
    <xdr:to>
      <xdr:col>16</xdr:col>
      <xdr:colOff>152400</xdr:colOff>
      <xdr:row>9</xdr:row>
      <xdr:rowOff>1190625</xdr:rowOff>
    </xdr:to>
    <xdr:pic>
      <xdr:nvPicPr>
        <xdr:cNvPr id="7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3763625" y="1990725"/>
          <a:ext cx="676275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8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9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0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1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12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13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4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5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814666</xdr:rowOff>
    </xdr:from>
    <xdr:to>
      <xdr:col>3</xdr:col>
      <xdr:colOff>581025</xdr:colOff>
      <xdr:row>9</xdr:row>
      <xdr:rowOff>1062317</xdr:rowOff>
    </xdr:to>
    <xdr:pic>
      <xdr:nvPicPr>
        <xdr:cNvPr id="16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686050" y="1957667"/>
          <a:ext cx="352425" cy="2476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624167</xdr:colOff>
      <xdr:row>9</xdr:row>
      <xdr:rowOff>842681</xdr:rowOff>
    </xdr:from>
    <xdr:to>
      <xdr:col>8</xdr:col>
      <xdr:colOff>300317</xdr:colOff>
      <xdr:row>9</xdr:row>
      <xdr:rowOff>1090332</xdr:rowOff>
    </xdr:to>
    <xdr:pic>
      <xdr:nvPicPr>
        <xdr:cNvPr id="17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567643" y="1985682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18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9871261" y="2031066"/>
          <a:ext cx="1242733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354667</xdr:colOff>
      <xdr:row>9</xdr:row>
      <xdr:rowOff>922243</xdr:rowOff>
    </xdr:from>
    <xdr:to>
      <xdr:col>17</xdr:col>
      <xdr:colOff>1172136</xdr:colOff>
      <xdr:row>9</xdr:row>
      <xdr:rowOff>1179419</xdr:rowOff>
    </xdr:to>
    <xdr:pic>
      <xdr:nvPicPr>
        <xdr:cNvPr id="19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14870767" y="2065244"/>
          <a:ext cx="817469" cy="2571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</xdr:colOff>
      <xdr:row>9</xdr:row>
      <xdr:rowOff>814667</xdr:rowOff>
    </xdr:from>
    <xdr:to>
      <xdr:col>3</xdr:col>
      <xdr:colOff>581025</xdr:colOff>
      <xdr:row>9</xdr:row>
      <xdr:rowOff>1062317</xdr:rowOff>
    </xdr:to>
    <xdr:pic>
      <xdr:nvPicPr>
        <xdr:cNvPr id="24" name="Рисунок 4" descr="base_1_182042_32772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957667"/>
          <a:ext cx="3524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624168</xdr:colOff>
      <xdr:row>9</xdr:row>
      <xdr:rowOff>842682</xdr:rowOff>
    </xdr:from>
    <xdr:to>
      <xdr:col>8</xdr:col>
      <xdr:colOff>300318</xdr:colOff>
      <xdr:row>9</xdr:row>
      <xdr:rowOff>1090332</xdr:rowOff>
    </xdr:to>
    <xdr:pic>
      <xdr:nvPicPr>
        <xdr:cNvPr id="25" name="Рисунок 3" descr="base_1_182042_3277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643" y="1985682"/>
          <a:ext cx="3048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527236</xdr:colOff>
      <xdr:row>9</xdr:row>
      <xdr:rowOff>888066</xdr:rowOff>
    </xdr:from>
    <xdr:to>
      <xdr:col>13</xdr:col>
      <xdr:colOff>579344</xdr:colOff>
      <xdr:row>9</xdr:row>
      <xdr:rowOff>1145241</xdr:rowOff>
    </xdr:to>
    <xdr:pic>
      <xdr:nvPicPr>
        <xdr:cNvPr id="26" name="Рисунок 2" descr="base_1_182042_3277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261" y="2031066"/>
          <a:ext cx="1242733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354667</xdr:colOff>
      <xdr:row>9</xdr:row>
      <xdr:rowOff>922244</xdr:rowOff>
    </xdr:from>
    <xdr:to>
      <xdr:col>17</xdr:col>
      <xdr:colOff>1172136</xdr:colOff>
      <xdr:row>9</xdr:row>
      <xdr:rowOff>1179419</xdr:rowOff>
    </xdr:to>
    <xdr:pic>
      <xdr:nvPicPr>
        <xdr:cNvPr id="27" name="Рисунок 1" descr="base_1_182042_32775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767" y="2065244"/>
          <a:ext cx="817469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1059;&#1087;&#1088;&#1072;&#1074;&#1083;&#1077;&#1085;&#1080;&#1077;/&#1055;&#1058;&#1054;/&#1058;&#1077;&#1093;&#1085;&#1080;&#1095;&#1077;&#1089;&#1082;&#1080;&#1081;%20&#1087;&#1072;&#1089;&#1087;&#1086;&#1088;&#1090;/&#1090;&#1077;&#1093;.&#1087;&#1072;&#1089;&#1087;&#1086;&#1088;&#1090;_2023/&#1058;&#1077;&#1093;&#1085;&#1080;&#1095;&#1077;&#1089;&#1082;&#1080;&#1081;%20&#1087;&#1072;&#1089;&#1087;&#1086;&#1088;&#1090;%202023/&#1040;&#1054;%20&#1058;&#1077;&#1093;&#1085;&#1080;&#1095;&#1077;&#1089;&#1082;&#1080;&#1081;%20&#1087;&#1072;&#1089;&#1087;&#1086;&#1088;&#109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трансформаторы"/>
      <sheetName val="износ сетей"/>
      <sheetName val="Приложение 3"/>
      <sheetName val="на балансе сторонних организаци"/>
    </sheetNames>
    <sheetDataSet>
      <sheetData sheetId="0">
        <row r="131">
          <cell r="D131">
            <v>691.26700000000005</v>
          </cell>
        </row>
        <row r="147">
          <cell r="D147">
            <v>97.59899999999999</v>
          </cell>
        </row>
        <row r="163">
          <cell r="D163">
            <v>2577.6660000000002</v>
          </cell>
        </row>
        <row r="188">
          <cell r="D188">
            <v>518.85400000000004</v>
          </cell>
        </row>
        <row r="195">
          <cell r="D195">
            <v>609.14800000000014</v>
          </cell>
        </row>
        <row r="202">
          <cell r="D202">
            <v>1000.612</v>
          </cell>
        </row>
        <row r="211">
          <cell r="D211">
            <v>14.937999999999999</v>
          </cell>
        </row>
        <row r="212">
          <cell r="D212">
            <v>0.62</v>
          </cell>
        </row>
        <row r="213">
          <cell r="D213">
            <v>4.532</v>
          </cell>
        </row>
        <row r="214">
          <cell r="D214">
            <v>7.0399999999999991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&#1085;&#1086;&#1074;&#1075;&#1086;&#1088;&#1086;&#1076;&#1086;&#1073;&#1083;&#1101;&#1083;&#1077;&#1082;&#1090;&#1088;&#1086;.&#1088;&#1092;/page.php?id=107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FAD7DBC41BDEBD715CEA279B46AD2E25AF734A10E4AE085778F0D9AE15EDADD0F197DE7FD107A225996FC61AA9n7TBK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&#1085;&#1086;&#1074;&#1075;&#1086;&#1088;&#1086;&#1076;&#1086;&#1073;&#1083;&#1101;&#1083;&#1077;&#1082;&#1090;&#1088;&#1086;.&#1088;&#1092;/page.php?id=104" TargetMode="External"/><Relationship Id="rId1" Type="http://schemas.openxmlformats.org/officeDocument/2006/relationships/hyperlink" Target="http://&#1085;&#1086;&#1074;&#1075;&#1086;&#1088;&#1086;&#1076;&#1086;&#1073;&#1083;&#1101;&#1083;&#1077;&#1082;&#1090;&#1088;&#1086;.&#1088;&#1092;/page.php?id=1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okes.so-online.ru/tso/calculato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18"/>
  <sheetViews>
    <sheetView tabSelected="1" zoomScale="70" zoomScaleNormal="70" workbookViewId="0">
      <selection activeCell="F25" sqref="F25"/>
    </sheetView>
  </sheetViews>
  <sheetFormatPr defaultColWidth="0.85546875" defaultRowHeight="12.75"/>
  <cols>
    <col min="1" max="1" width="23.7109375" style="1" bestFit="1" customWidth="1"/>
    <col min="2" max="2" width="14.42578125" style="1" bestFit="1" customWidth="1"/>
    <col min="3" max="3" width="12.140625" style="1" bestFit="1" customWidth="1"/>
    <col min="4" max="4" width="13.140625" style="1" bestFit="1" customWidth="1"/>
    <col min="5" max="5" width="13.5703125" style="1" bestFit="1" customWidth="1"/>
    <col min="6" max="6" width="11.42578125" style="1" bestFit="1" customWidth="1"/>
    <col min="7" max="7" width="11" style="1" bestFit="1" customWidth="1"/>
    <col min="8" max="8" width="9.85546875" style="1" bestFit="1" customWidth="1"/>
    <col min="9" max="9" width="12.140625" style="1" bestFit="1" customWidth="1"/>
    <col min="10" max="10" width="8.5703125" style="1" bestFit="1" customWidth="1"/>
    <col min="11" max="11" width="11" style="1" bestFit="1" customWidth="1"/>
    <col min="12" max="12" width="10.28515625" style="1" bestFit="1" customWidth="1"/>
    <col min="13" max="13" width="10.42578125" style="1" bestFit="1" customWidth="1"/>
    <col min="14" max="14" width="11" style="1" bestFit="1" customWidth="1"/>
    <col min="15" max="15" width="9.42578125" style="1" bestFit="1" customWidth="1"/>
    <col min="16" max="16" width="9.28515625" style="1" bestFit="1" customWidth="1"/>
    <col min="17" max="17" width="11.85546875" style="1" bestFit="1" customWidth="1"/>
    <col min="18" max="18" width="14.7109375" style="1" bestFit="1" customWidth="1"/>
    <col min="19" max="19" width="0.85546875" style="1" bestFit="1"/>
    <col min="20" max="16384" width="0.85546875" style="1"/>
  </cols>
  <sheetData>
    <row r="1" spans="1:17" s="2" customFormat="1" ht="12">
      <c r="N1" s="353" t="s">
        <v>0</v>
      </c>
      <c r="O1" s="353"/>
      <c r="P1" s="353"/>
      <c r="Q1" s="353"/>
    </row>
    <row r="3" spans="1:17" s="3" customFormat="1" ht="33" customHeight="1">
      <c r="A3" s="354" t="s">
        <v>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7" s="3" customFormat="1" ht="15.7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7" s="3" customFormat="1" ht="13.5" customHeight="1">
      <c r="B5" s="355"/>
      <c r="C5" s="355"/>
      <c r="D5" s="355"/>
      <c r="E5" s="355"/>
      <c r="F5" s="355"/>
      <c r="G5" s="355"/>
    </row>
    <row r="6" spans="1:17" ht="9" customHeight="1"/>
    <row r="7" spans="1:17" ht="41.25" customHeight="1">
      <c r="A7" s="356" t="s">
        <v>2</v>
      </c>
      <c r="B7" s="357" t="s">
        <v>3</v>
      </c>
      <c r="C7" s="357"/>
      <c r="D7" s="357"/>
      <c r="E7" s="357"/>
      <c r="F7" s="357"/>
      <c r="G7" s="357"/>
      <c r="H7" s="357"/>
      <c r="I7" s="357"/>
      <c r="J7" s="357" t="s">
        <v>4</v>
      </c>
      <c r="K7" s="357"/>
      <c r="L7" s="357"/>
      <c r="M7" s="357"/>
      <c r="N7" s="357"/>
      <c r="O7" s="357"/>
      <c r="P7" s="357"/>
      <c r="Q7" s="357"/>
    </row>
    <row r="8" spans="1:17" ht="55.5" customHeight="1">
      <c r="A8" s="356"/>
      <c r="B8" s="356" t="s">
        <v>5</v>
      </c>
      <c r="C8" s="357" t="s">
        <v>6</v>
      </c>
      <c r="D8" s="357"/>
      <c r="E8" s="357"/>
      <c r="F8" s="357" t="s">
        <v>7</v>
      </c>
      <c r="G8" s="357"/>
      <c r="H8" s="357"/>
      <c r="I8" s="357"/>
      <c r="J8" s="356" t="s">
        <v>5</v>
      </c>
      <c r="K8" s="357" t="s">
        <v>6</v>
      </c>
      <c r="L8" s="357"/>
      <c r="M8" s="357"/>
      <c r="N8" s="357" t="s">
        <v>7</v>
      </c>
      <c r="O8" s="357"/>
      <c r="P8" s="357"/>
      <c r="Q8" s="357"/>
    </row>
    <row r="9" spans="1:17" ht="98.25" customHeight="1">
      <c r="A9" s="356"/>
      <c r="B9" s="356"/>
      <c r="C9" s="255" t="s">
        <v>8</v>
      </c>
      <c r="D9" s="255" t="s">
        <v>9</v>
      </c>
      <c r="E9" s="255" t="s">
        <v>10</v>
      </c>
      <c r="F9" s="255" t="s">
        <v>11</v>
      </c>
      <c r="G9" s="255" t="s">
        <v>12</v>
      </c>
      <c r="H9" s="255" t="s">
        <v>13</v>
      </c>
      <c r="I9" s="255" t="s">
        <v>14</v>
      </c>
      <c r="J9" s="356"/>
      <c r="K9" s="255" t="s">
        <v>8</v>
      </c>
      <c r="L9" s="255" t="s">
        <v>9</v>
      </c>
      <c r="M9" s="255" t="s">
        <v>10</v>
      </c>
      <c r="N9" s="255" t="s">
        <v>11</v>
      </c>
      <c r="O9" s="255" t="s">
        <v>12</v>
      </c>
      <c r="P9" s="255" t="s">
        <v>13</v>
      </c>
      <c r="Q9" s="255" t="s">
        <v>14</v>
      </c>
    </row>
    <row r="10" spans="1:17" ht="23.25" customHeight="1">
      <c r="A10" s="256">
        <v>1</v>
      </c>
      <c r="B10" s="256">
        <v>2</v>
      </c>
      <c r="C10" s="256">
        <v>3</v>
      </c>
      <c r="D10" s="256">
        <v>4</v>
      </c>
      <c r="E10" s="256">
        <v>5</v>
      </c>
      <c r="F10" s="256">
        <v>6</v>
      </c>
      <c r="G10" s="256">
        <v>7</v>
      </c>
      <c r="H10" s="256">
        <v>8</v>
      </c>
      <c r="I10" s="256">
        <v>9</v>
      </c>
      <c r="J10" s="256">
        <v>10</v>
      </c>
      <c r="K10" s="256">
        <v>11</v>
      </c>
      <c r="L10" s="256">
        <v>12</v>
      </c>
      <c r="M10" s="256">
        <v>13</v>
      </c>
      <c r="N10" s="256">
        <v>14</v>
      </c>
      <c r="O10" s="256">
        <v>15</v>
      </c>
      <c r="P10" s="256">
        <v>16</v>
      </c>
      <c r="Q10" s="256">
        <v>17</v>
      </c>
    </row>
    <row r="11" spans="1:17" s="7" customFormat="1" ht="37.5" customHeight="1">
      <c r="A11" s="256">
        <v>1</v>
      </c>
      <c r="B11" s="256">
        <v>2</v>
      </c>
      <c r="C11" s="256">
        <v>3</v>
      </c>
      <c r="D11" s="256">
        <v>4</v>
      </c>
      <c r="E11" s="256">
        <v>5</v>
      </c>
      <c r="F11" s="256">
        <v>6</v>
      </c>
      <c r="G11" s="256">
        <v>7</v>
      </c>
      <c r="H11" s="256">
        <v>8</v>
      </c>
      <c r="I11" s="256">
        <v>9</v>
      </c>
      <c r="J11" s="256">
        <v>10</v>
      </c>
      <c r="K11" s="256">
        <v>11</v>
      </c>
      <c r="L11" s="256">
        <v>12</v>
      </c>
      <c r="M11" s="256">
        <v>13</v>
      </c>
      <c r="N11" s="256">
        <v>14</v>
      </c>
      <c r="O11" s="256">
        <v>15</v>
      </c>
      <c r="P11" s="256">
        <v>16</v>
      </c>
      <c r="Q11" s="256">
        <v>17</v>
      </c>
    </row>
    <row r="12" spans="1:17" s="8" customFormat="1" ht="38.25" customHeight="1">
      <c r="A12" s="257" t="s">
        <v>15</v>
      </c>
      <c r="B12" s="260">
        <v>211832</v>
      </c>
      <c r="C12" s="260"/>
      <c r="D12" s="260"/>
      <c r="E12" s="260">
        <v>211832</v>
      </c>
      <c r="F12" s="260"/>
      <c r="G12" s="260"/>
      <c r="H12" s="260">
        <v>136</v>
      </c>
      <c r="I12" s="260">
        <v>211696</v>
      </c>
      <c r="J12" s="260">
        <v>19820</v>
      </c>
      <c r="K12" s="260"/>
      <c r="L12" s="260"/>
      <c r="M12" s="260"/>
      <c r="N12" s="261">
        <v>6</v>
      </c>
      <c r="O12" s="261">
        <v>0</v>
      </c>
      <c r="P12" s="256">
        <v>5326</v>
      </c>
      <c r="Q12" s="260">
        <v>14488</v>
      </c>
    </row>
    <row r="13" spans="1:17" s="3" customFormat="1" ht="15.75">
      <c r="A13" s="262" t="s">
        <v>16</v>
      </c>
      <c r="B13" s="263">
        <v>209838</v>
      </c>
      <c r="C13" s="260">
        <v>0</v>
      </c>
      <c r="D13" s="260">
        <v>0</v>
      </c>
      <c r="E13" s="260">
        <v>209838</v>
      </c>
      <c r="F13" s="260">
        <v>0</v>
      </c>
      <c r="G13" s="260">
        <v>0</v>
      </c>
      <c r="H13" s="260">
        <v>138</v>
      </c>
      <c r="I13" s="260">
        <v>209700</v>
      </c>
      <c r="J13" s="263">
        <v>21973</v>
      </c>
      <c r="K13" s="260">
        <v>27</v>
      </c>
      <c r="L13" s="260">
        <v>2268</v>
      </c>
      <c r="M13" s="260">
        <v>19678</v>
      </c>
      <c r="N13" s="261">
        <v>6</v>
      </c>
      <c r="O13" s="261">
        <v>0</v>
      </c>
      <c r="P13" s="256">
        <v>5326</v>
      </c>
      <c r="Q13" s="260">
        <v>16641</v>
      </c>
    </row>
    <row r="14" spans="1:17">
      <c r="A14" s="262" t="s">
        <v>256</v>
      </c>
      <c r="B14" s="260">
        <v>211278</v>
      </c>
      <c r="C14" s="260">
        <v>0</v>
      </c>
      <c r="D14" s="260">
        <v>0</v>
      </c>
      <c r="E14" s="260">
        <v>211278</v>
      </c>
      <c r="F14" s="260">
        <v>0</v>
      </c>
      <c r="G14" s="260">
        <v>0</v>
      </c>
      <c r="H14" s="260">
        <v>141</v>
      </c>
      <c r="I14" s="260">
        <v>211137</v>
      </c>
      <c r="J14" s="263">
        <v>22144</v>
      </c>
      <c r="K14" s="260">
        <v>27</v>
      </c>
      <c r="L14" s="260">
        <v>2273</v>
      </c>
      <c r="M14" s="260">
        <v>19844</v>
      </c>
      <c r="N14" s="261">
        <v>6</v>
      </c>
      <c r="O14" s="261">
        <v>0</v>
      </c>
      <c r="P14" s="256">
        <v>5326</v>
      </c>
      <c r="Q14" s="260">
        <v>16812</v>
      </c>
    </row>
    <row r="15" spans="1:17">
      <c r="A15" s="262" t="s">
        <v>266</v>
      </c>
      <c r="B15" s="260">
        <v>211618</v>
      </c>
      <c r="C15" s="260">
        <v>0</v>
      </c>
      <c r="D15" s="260">
        <v>0</v>
      </c>
      <c r="E15" s="260">
        <v>211618</v>
      </c>
      <c r="F15" s="260">
        <v>0</v>
      </c>
      <c r="G15" s="260">
        <v>0</v>
      </c>
      <c r="H15" s="260">
        <v>143</v>
      </c>
      <c r="I15" s="260">
        <v>211475</v>
      </c>
      <c r="J15" s="263">
        <v>17576</v>
      </c>
      <c r="K15" s="260">
        <v>27</v>
      </c>
      <c r="L15" s="260">
        <v>2248</v>
      </c>
      <c r="M15" s="260">
        <v>15301</v>
      </c>
      <c r="N15" s="261">
        <v>6</v>
      </c>
      <c r="O15" s="261">
        <v>0</v>
      </c>
      <c r="P15" s="256">
        <v>5326</v>
      </c>
      <c r="Q15" s="260">
        <v>12244</v>
      </c>
    </row>
    <row r="16" spans="1:17">
      <c r="A16" s="258">
        <v>2025</v>
      </c>
      <c r="B16" s="260">
        <v>212197</v>
      </c>
      <c r="C16" s="259"/>
      <c r="D16" s="259"/>
      <c r="E16" s="258">
        <v>212197</v>
      </c>
      <c r="F16" s="259"/>
      <c r="G16" s="259"/>
      <c r="H16" s="258">
        <v>140</v>
      </c>
      <c r="I16" s="258">
        <v>212057</v>
      </c>
      <c r="J16" s="258">
        <v>18680</v>
      </c>
      <c r="K16" s="258">
        <v>27</v>
      </c>
      <c r="L16" s="258">
        <v>2256</v>
      </c>
      <c r="M16" s="258">
        <v>16397</v>
      </c>
      <c r="N16" s="258">
        <v>6</v>
      </c>
      <c r="O16" s="258">
        <v>0</v>
      </c>
      <c r="P16" s="258">
        <v>6503</v>
      </c>
      <c r="Q16" s="258">
        <v>12171</v>
      </c>
    </row>
    <row r="17" spans="2:2" ht="16.5">
      <c r="B17" s="9"/>
    </row>
    <row r="18" spans="2:2" ht="16.5">
      <c r="B18" s="9"/>
    </row>
  </sheetData>
  <mergeCells count="12">
    <mergeCell ref="N1:Q1"/>
    <mergeCell ref="A3:Q3"/>
    <mergeCell ref="B5:G5"/>
    <mergeCell ref="A7:A9"/>
    <mergeCell ref="B7:I7"/>
    <mergeCell ref="J7:Q7"/>
    <mergeCell ref="B8:B9"/>
    <mergeCell ref="C8:E8"/>
    <mergeCell ref="F8:I8"/>
    <mergeCell ref="J8:J9"/>
    <mergeCell ref="K8:M8"/>
    <mergeCell ref="N8:Q8"/>
  </mergeCells>
  <pageMargins left="0.78740157480314954" right="0.78740157480314954" top="0.78740157480314954" bottom="0.39370078740157477" header="0.19685039370078738" footer="0.19685039370078738"/>
  <pageSetup paperSize="9" scale="6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19"/>
  <sheetViews>
    <sheetView topLeftCell="A7" workbookViewId="0">
      <selection activeCell="D29" sqref="D29"/>
    </sheetView>
  </sheetViews>
  <sheetFormatPr defaultRowHeight="12.75"/>
  <cols>
    <col min="1" max="1" width="11.5703125" bestFit="1" customWidth="1"/>
    <col min="4" max="4" width="17.85546875" bestFit="1" customWidth="1"/>
    <col min="5" max="5" width="14.85546875" bestFit="1" customWidth="1"/>
    <col min="6" max="6" width="18.7109375" customWidth="1"/>
    <col min="7" max="7" width="25.7109375" bestFit="1" customWidth="1"/>
    <col min="8" max="8" width="18.28515625" bestFit="1" customWidth="1"/>
    <col min="9" max="9" width="16" bestFit="1" customWidth="1"/>
    <col min="10" max="10" width="17.42578125" bestFit="1" customWidth="1"/>
  </cols>
  <sheetData>
    <row r="2" spans="1:14">
      <c r="H2" s="18" t="s">
        <v>176</v>
      </c>
      <c r="I2" s="18"/>
    </row>
    <row r="4" spans="1:14" ht="15">
      <c r="B4" s="43" t="s">
        <v>177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14" ht="15">
      <c r="B8" s="368" t="s">
        <v>178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</row>
    <row r="10" spans="1:14" ht="75">
      <c r="A10" s="44" t="s">
        <v>58</v>
      </c>
      <c r="B10" s="31" t="s">
        <v>179</v>
      </c>
      <c r="C10" s="31" t="s">
        <v>180</v>
      </c>
      <c r="D10" s="31" t="s">
        <v>181</v>
      </c>
      <c r="E10" s="31" t="s">
        <v>182</v>
      </c>
      <c r="F10" s="31" t="s">
        <v>183</v>
      </c>
      <c r="G10" s="31" t="s">
        <v>184</v>
      </c>
      <c r="H10" s="31" t="s">
        <v>185</v>
      </c>
      <c r="I10" s="31" t="s">
        <v>186</v>
      </c>
      <c r="J10" s="31" t="s">
        <v>187</v>
      </c>
    </row>
    <row r="11" spans="1:14" ht="15">
      <c r="A11" s="33">
        <v>1</v>
      </c>
      <c r="B11" s="45">
        <v>2</v>
      </c>
      <c r="C11" s="45">
        <v>3</v>
      </c>
      <c r="D11" s="45">
        <v>4</v>
      </c>
      <c r="E11" s="45">
        <v>5</v>
      </c>
      <c r="F11" s="45">
        <v>6</v>
      </c>
      <c r="G11" s="45">
        <v>7</v>
      </c>
      <c r="H11" s="45">
        <v>8</v>
      </c>
      <c r="I11" s="45">
        <v>9</v>
      </c>
      <c r="J11" s="45">
        <v>10</v>
      </c>
    </row>
    <row r="12" spans="1:14" ht="150" customHeight="1">
      <c r="A12" s="26">
        <v>1</v>
      </c>
      <c r="B12" s="410" t="s">
        <v>188</v>
      </c>
      <c r="C12" s="27" t="s">
        <v>189</v>
      </c>
      <c r="D12" s="27" t="s">
        <v>190</v>
      </c>
      <c r="E12" s="27" t="s">
        <v>191</v>
      </c>
      <c r="F12" s="27" t="s">
        <v>261</v>
      </c>
      <c r="G12" s="410" t="s">
        <v>192</v>
      </c>
      <c r="H12" s="27">
        <v>3643</v>
      </c>
      <c r="I12" s="410">
        <v>30</v>
      </c>
      <c r="J12" s="410" t="s">
        <v>193</v>
      </c>
    </row>
    <row r="13" spans="1:14" ht="45">
      <c r="A13" s="26">
        <v>2</v>
      </c>
      <c r="B13" s="411"/>
      <c r="C13" s="27" t="s">
        <v>194</v>
      </c>
      <c r="D13" s="27" t="s">
        <v>195</v>
      </c>
      <c r="E13" s="27" t="s">
        <v>263</v>
      </c>
      <c r="F13" s="27" t="s">
        <v>196</v>
      </c>
      <c r="G13" s="411"/>
      <c r="H13" s="27"/>
      <c r="I13" s="411"/>
      <c r="J13" s="411"/>
    </row>
    <row r="14" spans="1:14" ht="30">
      <c r="A14" s="46">
        <v>3</v>
      </c>
      <c r="B14" s="411"/>
      <c r="C14" s="27" t="s">
        <v>194</v>
      </c>
      <c r="D14" s="27" t="s">
        <v>197</v>
      </c>
      <c r="E14" t="s">
        <v>264</v>
      </c>
      <c r="F14" s="27" t="s">
        <v>196</v>
      </c>
      <c r="G14" s="411"/>
      <c r="H14" s="24"/>
      <c r="I14" s="411"/>
      <c r="J14" s="411"/>
    </row>
    <row r="15" spans="1:14" ht="45">
      <c r="A15" s="46">
        <v>4</v>
      </c>
      <c r="B15" s="411"/>
      <c r="C15" s="27" t="s">
        <v>194</v>
      </c>
      <c r="D15" s="27" t="s">
        <v>198</v>
      </c>
      <c r="E15" s="27" t="s">
        <v>262</v>
      </c>
      <c r="F15" s="27" t="s">
        <v>196</v>
      </c>
      <c r="G15" s="411"/>
      <c r="H15" s="24"/>
      <c r="I15" s="411"/>
      <c r="J15" s="411"/>
    </row>
    <row r="16" spans="1:14" ht="60">
      <c r="A16" s="46">
        <v>5</v>
      </c>
      <c r="B16" s="411"/>
      <c r="C16" s="27" t="s">
        <v>194</v>
      </c>
      <c r="D16" s="27" t="s">
        <v>199</v>
      </c>
      <c r="E16" s="27" t="s">
        <v>265</v>
      </c>
      <c r="F16" s="27" t="s">
        <v>196</v>
      </c>
      <c r="G16" s="412"/>
      <c r="H16" s="24"/>
      <c r="I16" s="411"/>
      <c r="J16" s="411"/>
    </row>
    <row r="17" spans="1:10" ht="63" customHeight="1">
      <c r="A17" s="24"/>
      <c r="B17" s="411"/>
      <c r="C17" s="24"/>
      <c r="D17" s="24"/>
      <c r="E17" s="24"/>
      <c r="F17" s="24"/>
      <c r="G17" s="27"/>
      <c r="H17" s="24"/>
      <c r="I17" s="412"/>
      <c r="J17" s="412"/>
    </row>
    <row r="18" spans="1:10" ht="12.75" customHeight="1">
      <c r="A18" s="24"/>
      <c r="B18" s="411"/>
      <c r="C18" s="24"/>
      <c r="D18" s="24"/>
      <c r="E18" s="24"/>
      <c r="F18" s="24"/>
      <c r="G18" s="24"/>
      <c r="H18" s="24"/>
      <c r="I18" s="24"/>
      <c r="J18" s="24"/>
    </row>
    <row r="19" spans="1:10" ht="12.75" customHeight="1">
      <c r="A19" s="24"/>
      <c r="B19" s="412"/>
      <c r="G19" s="24"/>
      <c r="H19" s="24"/>
      <c r="I19" s="24"/>
      <c r="J19" s="24"/>
    </row>
  </sheetData>
  <mergeCells count="5">
    <mergeCell ref="B8:L8"/>
    <mergeCell ref="B12:B19"/>
    <mergeCell ref="G12:G16"/>
    <mergeCell ref="I12:I17"/>
    <mergeCell ref="J12:J17"/>
  </mergeCells>
  <pageMargins left="0.7" right="0.7" top="0.75" bottom="0.75" header="0.3" footer="0.3"/>
  <pageSetup paperSize="9" scale="7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P18"/>
  <sheetViews>
    <sheetView topLeftCell="A7" workbookViewId="0">
      <selection activeCell="D15" sqref="D15"/>
    </sheetView>
  </sheetViews>
  <sheetFormatPr defaultRowHeight="12.75"/>
  <cols>
    <col min="2" max="2" width="93.42578125" bestFit="1" customWidth="1"/>
    <col min="3" max="3" width="20.7109375" bestFit="1" customWidth="1"/>
    <col min="4" max="4" width="30.85546875" bestFit="1" customWidth="1"/>
  </cols>
  <sheetData>
    <row r="3" spans="1:16">
      <c r="D3" s="19" t="s">
        <v>200</v>
      </c>
    </row>
    <row r="5" spans="1:16" ht="15">
      <c r="B5" s="43" t="s">
        <v>201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8" spans="1:16" ht="15">
      <c r="B8" s="25" t="s">
        <v>202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10" spans="1:16" ht="15">
      <c r="A10" s="44" t="s">
        <v>58</v>
      </c>
      <c r="B10" s="32" t="s">
        <v>203</v>
      </c>
      <c r="C10" s="31" t="s">
        <v>204</v>
      </c>
      <c r="D10" s="47"/>
    </row>
    <row r="11" spans="1:16" ht="90.75" customHeight="1">
      <c r="A11" s="413">
        <v>1</v>
      </c>
      <c r="B11" s="27" t="s">
        <v>205</v>
      </c>
      <c r="C11" s="416" t="s">
        <v>206</v>
      </c>
      <c r="D11" s="27" t="s">
        <v>207</v>
      </c>
    </row>
    <row r="12" spans="1:16" ht="31.5" customHeight="1">
      <c r="A12" s="414"/>
      <c r="B12" s="48" t="s">
        <v>208</v>
      </c>
      <c r="C12" s="417"/>
      <c r="D12" s="27" t="s">
        <v>209</v>
      </c>
    </row>
    <row r="13" spans="1:16" ht="51" customHeight="1">
      <c r="A13" s="415"/>
      <c r="B13" s="48" t="s">
        <v>210</v>
      </c>
      <c r="C13" s="418"/>
      <c r="D13" s="27" t="s">
        <v>115</v>
      </c>
    </row>
    <row r="14" spans="1:16" ht="107.25" customHeight="1">
      <c r="A14" s="35">
        <v>2</v>
      </c>
      <c r="B14" s="36" t="s">
        <v>211</v>
      </c>
      <c r="C14" s="34" t="s">
        <v>212</v>
      </c>
      <c r="D14" s="36">
        <v>75553</v>
      </c>
    </row>
    <row r="15" spans="1:16" ht="93" customHeight="1">
      <c r="A15" s="37" t="s">
        <v>70</v>
      </c>
      <c r="B15" s="36" t="s">
        <v>213</v>
      </c>
      <c r="C15" s="34" t="s">
        <v>212</v>
      </c>
      <c r="D15" s="116">
        <v>75553</v>
      </c>
    </row>
    <row r="16" spans="1:16" ht="66" customHeight="1">
      <c r="A16" s="37" t="s">
        <v>71</v>
      </c>
      <c r="B16" s="36" t="s">
        <v>214</v>
      </c>
      <c r="C16" s="34" t="s">
        <v>212</v>
      </c>
      <c r="D16" s="36" t="s">
        <v>115</v>
      </c>
    </row>
    <row r="17" spans="1:4" ht="94.5" customHeight="1">
      <c r="A17" s="35">
        <v>3</v>
      </c>
      <c r="B17" s="36" t="s">
        <v>215</v>
      </c>
      <c r="C17" s="34" t="s">
        <v>216</v>
      </c>
      <c r="D17" s="36">
        <v>5</v>
      </c>
    </row>
    <row r="18" spans="1:4" ht="78.75" customHeight="1">
      <c r="A18" s="35">
        <v>4</v>
      </c>
      <c r="B18" s="129" t="s">
        <v>217</v>
      </c>
      <c r="C18" s="34" t="s">
        <v>216</v>
      </c>
      <c r="D18" s="36">
        <v>20</v>
      </c>
    </row>
  </sheetData>
  <mergeCells count="2">
    <mergeCell ref="A11:A13"/>
    <mergeCell ref="C11:C13"/>
  </mergeCells>
  <pageMargins left="0.7" right="0.7" top="0.75" bottom="0.75" header="0.3" footer="0.3"/>
  <pageSetup paperSize="9" scale="5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4"/>
  <sheetViews>
    <sheetView workbookViewId="0">
      <selection activeCell="G26" sqref="G26"/>
    </sheetView>
  </sheetViews>
  <sheetFormatPr defaultRowHeight="12.75"/>
  <sheetData>
    <row r="2" spans="2:14" ht="52.5" customHeight="1">
      <c r="B2" s="419" t="s">
        <v>218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4" spans="2:14" ht="97.5" customHeight="1">
      <c r="B4" s="420" t="s">
        <v>286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</sheetData>
  <mergeCells count="2">
    <mergeCell ref="B2:N2"/>
    <mergeCell ref="B4:N4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3"/>
  <sheetViews>
    <sheetView topLeftCell="A13" workbookViewId="0">
      <selection activeCell="D29" sqref="D29"/>
    </sheetView>
  </sheetViews>
  <sheetFormatPr defaultRowHeight="12.75"/>
  <cols>
    <col min="1" max="1" width="125.140625" bestFit="1" customWidth="1"/>
  </cols>
  <sheetData>
    <row r="1" spans="1:1" ht="126.75" customHeight="1">
      <c r="A1" s="49" t="s">
        <v>219</v>
      </c>
    </row>
    <row r="2" spans="1:1" ht="64.5" customHeight="1">
      <c r="A2" s="50" t="s">
        <v>220</v>
      </c>
    </row>
    <row r="3" spans="1:1" ht="15">
      <c r="A3" s="51" t="s">
        <v>221</v>
      </c>
    </row>
    <row r="4" spans="1:1" ht="15">
      <c r="A4" s="51" t="s">
        <v>222</v>
      </c>
    </row>
    <row r="5" spans="1:1" ht="38.25" customHeight="1">
      <c r="A5" s="52" t="s">
        <v>223</v>
      </c>
    </row>
    <row r="6" spans="1:1" ht="53.25" customHeight="1">
      <c r="A6" s="51" t="s">
        <v>224</v>
      </c>
    </row>
    <row r="7" spans="1:1" ht="99.75" customHeight="1">
      <c r="A7" s="51" t="s">
        <v>225</v>
      </c>
    </row>
    <row r="8" spans="1:1" ht="41.25" customHeight="1">
      <c r="A8" s="51" t="s">
        <v>226</v>
      </c>
    </row>
    <row r="9" spans="1:1" ht="21.75" customHeight="1">
      <c r="A9" s="51" t="s">
        <v>227</v>
      </c>
    </row>
    <row r="10" spans="1:1" ht="18.75" customHeight="1">
      <c r="A10" s="51" t="s">
        <v>228</v>
      </c>
    </row>
    <row r="11" spans="1:1" ht="36.75" customHeight="1">
      <c r="A11" s="51" t="s">
        <v>229</v>
      </c>
    </row>
    <row r="12" spans="1:1" ht="34.5" customHeight="1">
      <c r="A12" s="51" t="s">
        <v>230</v>
      </c>
    </row>
    <row r="13" spans="1:1" ht="36" customHeight="1">
      <c r="A13" s="51" t="s">
        <v>231</v>
      </c>
    </row>
    <row r="14" spans="1:1" ht="42" customHeight="1">
      <c r="A14" s="51" t="s">
        <v>232</v>
      </c>
    </row>
    <row r="15" spans="1:1" ht="18.75" customHeight="1">
      <c r="A15" s="51" t="s">
        <v>233</v>
      </c>
    </row>
    <row r="16" spans="1:1" ht="42" customHeight="1">
      <c r="A16" s="51" t="s">
        <v>234</v>
      </c>
    </row>
    <row r="17" spans="1:1" ht="33" customHeight="1">
      <c r="A17" s="52" t="s">
        <v>235</v>
      </c>
    </row>
    <row r="18" spans="1:1" ht="27.75" customHeight="1">
      <c r="A18" s="51" t="s">
        <v>236</v>
      </c>
    </row>
    <row r="19" spans="1:1" ht="23.25" customHeight="1">
      <c r="A19" s="52" t="s">
        <v>237</v>
      </c>
    </row>
    <row r="20" spans="1:1" ht="34.5" customHeight="1">
      <c r="A20" s="52"/>
    </row>
    <row r="21" spans="1:1" ht="60" customHeight="1">
      <c r="A21" s="53" t="s">
        <v>238</v>
      </c>
    </row>
    <row r="22" spans="1:1">
      <c r="A22" s="65" t="s">
        <v>239</v>
      </c>
    </row>
    <row r="23" spans="1:1">
      <c r="A23" s="65" t="s">
        <v>258</v>
      </c>
    </row>
  </sheetData>
  <hyperlinks>
    <hyperlink ref="A22" r:id="rId1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"/>
  <sheetViews>
    <sheetView workbookViewId="0">
      <selection activeCell="A18" sqref="A18"/>
    </sheetView>
  </sheetViews>
  <sheetFormatPr defaultRowHeight="12.75"/>
  <cols>
    <col min="1" max="1" width="88.85546875" bestFit="1" customWidth="1"/>
    <col min="2" max="7" width="9.140625" hidden="1" bestFit="1" customWidth="1"/>
  </cols>
  <sheetData>
    <row r="1" spans="1:13" s="54" customFormat="1" ht="159" customHeight="1">
      <c r="A1" s="55" t="s">
        <v>240</v>
      </c>
    </row>
    <row r="2" spans="1:13" s="54" customFormat="1" ht="131.25" customHeight="1">
      <c r="A2" s="55" t="s">
        <v>241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</sheetData>
  <hyperlinks>
    <hyperlink ref="A1" r:id="rId1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7"/>
  <sheetViews>
    <sheetView workbookViewId="0">
      <selection activeCell="D29" sqref="D29"/>
    </sheetView>
  </sheetViews>
  <sheetFormatPr defaultRowHeight="12.75"/>
  <sheetData>
    <row r="1" spans="1:1">
      <c r="A1" t="s">
        <v>242</v>
      </c>
    </row>
    <row r="3" spans="1:1">
      <c r="A3" t="s">
        <v>243</v>
      </c>
    </row>
    <row r="5" spans="1:1">
      <c r="A5" t="s">
        <v>244</v>
      </c>
    </row>
    <row r="7" spans="1:1">
      <c r="A7" t="s">
        <v>245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opLeftCell="A4" workbookViewId="0">
      <selection activeCell="H36" sqref="H36"/>
    </sheetView>
  </sheetViews>
  <sheetFormatPr defaultRowHeight="12.75"/>
  <cols>
    <col min="1" max="1" width="13.28515625" bestFit="1" customWidth="1"/>
    <col min="2" max="2" width="21.7109375" bestFit="1" customWidth="1"/>
    <col min="3" max="3" width="27.5703125" bestFit="1" customWidth="1"/>
    <col min="4" max="4" width="24.5703125" bestFit="1" customWidth="1"/>
    <col min="5" max="5" width="22.85546875" bestFit="1" customWidth="1"/>
    <col min="6" max="6" width="27.28515625" bestFit="1" customWidth="1"/>
  </cols>
  <sheetData>
    <row r="2" spans="1:11">
      <c r="F2" s="18" t="s">
        <v>246</v>
      </c>
      <c r="G2" s="18"/>
      <c r="H2" s="18"/>
    </row>
    <row r="4" spans="1:11" ht="12.75" customHeight="1">
      <c r="A4" s="368" t="s">
        <v>247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</row>
    <row r="5" spans="1:11" ht="15">
      <c r="B5" s="56"/>
    </row>
    <row r="6" spans="1:11" ht="13.5">
      <c r="B6" s="421" t="s">
        <v>248</v>
      </c>
      <c r="C6" s="421"/>
      <c r="D6" s="421"/>
      <c r="E6" s="421"/>
      <c r="F6" s="421"/>
      <c r="G6" s="421"/>
      <c r="H6" s="421"/>
      <c r="I6" s="421"/>
      <c r="J6" s="421"/>
    </row>
    <row r="7" spans="1:11" ht="30">
      <c r="A7" s="30" t="s">
        <v>249</v>
      </c>
      <c r="B7" s="32" t="s">
        <v>250</v>
      </c>
      <c r="C7" s="32" t="s">
        <v>251</v>
      </c>
      <c r="D7" s="32" t="s">
        <v>252</v>
      </c>
      <c r="E7" s="32" t="s">
        <v>253</v>
      </c>
      <c r="F7" s="32" t="s">
        <v>254</v>
      </c>
    </row>
    <row r="8" spans="1:11" ht="15">
      <c r="A8" s="26">
        <v>1</v>
      </c>
      <c r="B8" s="26"/>
      <c r="C8" s="26"/>
      <c r="D8" s="26"/>
      <c r="E8" s="26"/>
      <c r="F8" s="26"/>
    </row>
    <row r="9" spans="1:11" ht="15">
      <c r="A9" s="26">
        <v>2</v>
      </c>
      <c r="B9" s="26"/>
      <c r="C9" s="26"/>
      <c r="D9" s="26"/>
      <c r="E9" s="26"/>
      <c r="F9" s="26"/>
    </row>
    <row r="10" spans="1:11">
      <c r="A10" s="46">
        <v>3</v>
      </c>
      <c r="B10" s="24"/>
      <c r="C10" s="24"/>
      <c r="D10" s="24"/>
      <c r="E10" s="24"/>
      <c r="F10" s="24"/>
    </row>
    <row r="11" spans="1:11">
      <c r="A11" s="46">
        <v>4</v>
      </c>
      <c r="B11" s="24"/>
      <c r="C11" s="24"/>
      <c r="D11" s="24"/>
      <c r="E11" s="24"/>
      <c r="F11" s="24"/>
    </row>
    <row r="12" spans="1:11">
      <c r="A12" s="46">
        <v>5</v>
      </c>
      <c r="B12" s="24"/>
      <c r="C12" s="24"/>
      <c r="D12" s="24"/>
      <c r="E12" s="24"/>
      <c r="F12" s="24"/>
    </row>
    <row r="13" spans="1:11">
      <c r="A13" s="46">
        <v>6</v>
      </c>
      <c r="B13" s="24"/>
      <c r="C13" s="24"/>
      <c r="D13" s="24"/>
      <c r="E13" s="24"/>
      <c r="F13" s="24"/>
    </row>
    <row r="16" spans="1:11" ht="12.75" customHeight="1">
      <c r="A16" s="422" t="s">
        <v>255</v>
      </c>
      <c r="B16" s="423"/>
      <c r="C16" s="423"/>
      <c r="D16" s="423"/>
      <c r="E16" s="423"/>
      <c r="F16" s="423"/>
      <c r="G16" s="18"/>
      <c r="H16" s="18"/>
      <c r="I16" s="18"/>
      <c r="J16" s="18"/>
      <c r="K16" s="18"/>
    </row>
    <row r="17" spans="1:17">
      <c r="A17" s="424"/>
      <c r="B17" s="424"/>
      <c r="C17" s="424"/>
      <c r="D17" s="424"/>
      <c r="E17" s="424"/>
      <c r="F17" s="424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>
      <c r="A18" s="424"/>
      <c r="B18" s="424"/>
      <c r="C18" s="424"/>
      <c r="D18" s="424"/>
      <c r="E18" s="424"/>
      <c r="F18" s="424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>
      <c r="A19" s="424"/>
      <c r="B19" s="424"/>
      <c r="C19" s="424"/>
      <c r="D19" s="424"/>
      <c r="E19" s="424"/>
      <c r="F19" s="424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1" spans="1:17" ht="15">
      <c r="A21" s="57"/>
    </row>
    <row r="22" spans="1:17">
      <c r="A22" s="65" t="s">
        <v>260</v>
      </c>
    </row>
    <row r="23" spans="1:17">
      <c r="A23" s="40" t="s">
        <v>259</v>
      </c>
    </row>
    <row r="24" spans="1:17" ht="15">
      <c r="A24" s="66"/>
      <c r="B24" s="57"/>
      <c r="C24" s="5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7" ht="15">
      <c r="A25" s="66"/>
    </row>
  </sheetData>
  <mergeCells count="3">
    <mergeCell ref="A4:K4"/>
    <mergeCell ref="B6:J6"/>
    <mergeCell ref="A16:F19"/>
  </mergeCells>
  <hyperlinks>
    <hyperlink ref="A23" r:id="rId1" display=" На март 2023г. паспорта услуг № 4.1, 4.2, 12 и 17,  остаются без изменений. Информация содержится на сайте АО «Новгородоблэлектро» раздел: «Потребителям», ссылка «Паспорта услуг».  http://новгородоблэлектро.рф/page.php?id=104"/>
    <hyperlink ref="A22" r:id="rId2" display="http://новгородоблэлектро.рф/page.php?id=104"/>
  </hyperlinks>
  <pageMargins left="0.7" right="0.7" top="0.75" bottom="0.75" header="0.3" footer="0.3"/>
  <pageSetup paperSize="9" scale="7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topLeftCell="A7" zoomScale="80" zoomScaleNormal="80" workbookViewId="0">
      <selection activeCell="C34" sqref="C34"/>
    </sheetView>
  </sheetViews>
  <sheetFormatPr defaultColWidth="0.85546875" defaultRowHeight="12.75"/>
  <cols>
    <col min="1" max="1" width="37" style="1" bestFit="1" customWidth="1"/>
    <col min="2" max="2" width="14.42578125" style="1" bestFit="1" customWidth="1"/>
    <col min="3" max="3" width="12.140625" style="1" bestFit="1" customWidth="1"/>
    <col min="4" max="4" width="13.140625" style="1" bestFit="1" customWidth="1"/>
    <col min="5" max="9" width="13.5703125" style="1" bestFit="1" customWidth="1"/>
    <col min="10" max="10" width="14.7109375" style="1" bestFit="1" customWidth="1"/>
    <col min="11" max="11" width="0.85546875" style="1" bestFit="1"/>
    <col min="12" max="16384" width="0.85546875" style="1"/>
  </cols>
  <sheetData>
    <row r="1" spans="1:9" s="2" customFormat="1" ht="12.75" customHeight="1">
      <c r="F1" s="353" t="s">
        <v>17</v>
      </c>
      <c r="G1" s="353"/>
      <c r="H1" s="353"/>
      <c r="I1" s="353"/>
    </row>
    <row r="3" spans="1:9" s="3" customFormat="1" ht="33" customHeight="1">
      <c r="A3" s="354" t="s">
        <v>18</v>
      </c>
      <c r="B3" s="354"/>
      <c r="C3" s="354"/>
      <c r="D3" s="354"/>
      <c r="E3" s="354"/>
      <c r="F3" s="354"/>
      <c r="G3" s="354"/>
      <c r="H3" s="354"/>
      <c r="I3" s="354"/>
    </row>
    <row r="4" spans="1:9" s="3" customFormat="1" ht="15.75">
      <c r="A4" s="4"/>
      <c r="B4" s="4"/>
      <c r="C4" s="4"/>
      <c r="D4" s="4"/>
      <c r="E4" s="4"/>
      <c r="F4" s="4"/>
      <c r="G4" s="4"/>
      <c r="H4" s="4"/>
      <c r="I4" s="4"/>
    </row>
    <row r="5" spans="1:9" s="3" customFormat="1" ht="13.5" customHeight="1">
      <c r="B5" s="355"/>
      <c r="C5" s="355"/>
      <c r="D5" s="355"/>
      <c r="E5" s="355"/>
      <c r="F5" s="355"/>
      <c r="G5" s="355"/>
      <c r="H5" s="355"/>
      <c r="I5" s="355"/>
    </row>
    <row r="6" spans="1:9" ht="8.25" customHeight="1"/>
    <row r="7" spans="1:9" ht="55.5" customHeight="1">
      <c r="A7" s="358"/>
      <c r="B7" s="358" t="s">
        <v>19</v>
      </c>
      <c r="C7" s="359" t="s">
        <v>20</v>
      </c>
      <c r="D7" s="360"/>
      <c r="E7" s="360"/>
      <c r="F7" s="360"/>
      <c r="G7" s="360"/>
      <c r="H7" s="360"/>
      <c r="I7" s="360"/>
    </row>
    <row r="8" spans="1:9" ht="98.25" customHeight="1">
      <c r="A8" s="358"/>
      <c r="B8" s="358"/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5" t="s">
        <v>27</v>
      </c>
    </row>
    <row r="9" spans="1:9" ht="23.2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/>
      <c r="H9" s="6"/>
      <c r="I9" s="6"/>
    </row>
    <row r="10" spans="1:9" s="7" customFormat="1" ht="37.5" customHeight="1">
      <c r="A10" s="10" t="s">
        <v>15</v>
      </c>
      <c r="B10" s="11"/>
      <c r="C10" s="11"/>
      <c r="D10" s="11"/>
      <c r="E10" s="11"/>
      <c r="F10" s="11"/>
      <c r="G10" s="11"/>
      <c r="H10" s="11"/>
      <c r="I10" s="11"/>
    </row>
    <row r="11" spans="1:9" s="7" customFormat="1" ht="37.5" customHeight="1">
      <c r="A11" s="12" t="s">
        <v>5</v>
      </c>
      <c r="B11" s="11">
        <v>231652</v>
      </c>
      <c r="C11" s="11">
        <v>211832</v>
      </c>
      <c r="D11" s="11">
        <v>19820</v>
      </c>
      <c r="E11" s="11">
        <v>2256</v>
      </c>
      <c r="F11" s="11"/>
      <c r="G11" s="11"/>
      <c r="H11" s="11"/>
      <c r="I11" s="11"/>
    </row>
    <row r="12" spans="1:9" s="7" customFormat="1" ht="37.5" customHeight="1">
      <c r="A12" s="13" t="s">
        <v>28</v>
      </c>
      <c r="B12" s="11">
        <v>227018</v>
      </c>
      <c r="C12" s="11">
        <v>207595</v>
      </c>
      <c r="D12" s="11">
        <v>19424</v>
      </c>
      <c r="E12" s="11">
        <v>2195</v>
      </c>
      <c r="F12" s="11"/>
      <c r="G12" s="11"/>
      <c r="H12" s="11"/>
      <c r="I12" s="11"/>
    </row>
    <row r="13" spans="1:9" s="7" customFormat="1" ht="37.5" customHeight="1">
      <c r="A13" s="13" t="s">
        <v>29</v>
      </c>
      <c r="B13" s="11">
        <f>C13+D13+E13</f>
        <v>34052</v>
      </c>
      <c r="C13" s="11">
        <v>15762</v>
      </c>
      <c r="D13" s="11">
        <v>17140</v>
      </c>
      <c r="E13" s="11">
        <v>1150</v>
      </c>
      <c r="F13" s="11"/>
      <c r="G13" s="11"/>
      <c r="H13" s="11"/>
      <c r="I13" s="11"/>
    </row>
    <row r="14" spans="1:9" s="7" customFormat="1" ht="38.25" customHeight="1">
      <c r="A14" s="10" t="s">
        <v>16</v>
      </c>
      <c r="B14" s="11"/>
      <c r="C14" s="11"/>
      <c r="D14" s="11"/>
      <c r="E14" s="11"/>
      <c r="F14" s="11"/>
      <c r="G14" s="11"/>
      <c r="H14" s="11"/>
      <c r="I14" s="11"/>
    </row>
    <row r="15" spans="1:9" s="3" customFormat="1" ht="29.25" customHeight="1">
      <c r="A15" s="12" t="s">
        <v>5</v>
      </c>
      <c r="B15" s="11">
        <v>231811</v>
      </c>
      <c r="C15" s="11">
        <v>209838</v>
      </c>
      <c r="D15" s="11">
        <v>21973</v>
      </c>
      <c r="E15" s="11">
        <v>3650</v>
      </c>
      <c r="F15" s="11"/>
      <c r="G15" s="11"/>
      <c r="H15" s="11"/>
      <c r="I15" s="11"/>
    </row>
    <row r="16" spans="1:9" ht="43.5" customHeight="1">
      <c r="A16" s="13" t="s">
        <v>28</v>
      </c>
      <c r="B16" s="11">
        <f>B15-4630</f>
        <v>227181</v>
      </c>
      <c r="C16" s="11">
        <f>C15-4237</f>
        <v>205601</v>
      </c>
      <c r="D16" s="11">
        <f>D15-395</f>
        <v>21578</v>
      </c>
      <c r="E16" s="11">
        <v>3527</v>
      </c>
      <c r="F16" s="11"/>
      <c r="G16" s="11"/>
      <c r="H16" s="11"/>
      <c r="I16" s="11"/>
    </row>
    <row r="17" spans="1:9" ht="51" customHeight="1">
      <c r="A17" s="13" t="s">
        <v>29</v>
      </c>
      <c r="B17" s="11">
        <f>C17+D17+E17</f>
        <v>27033</v>
      </c>
      <c r="C17" s="11">
        <v>15907</v>
      </c>
      <c r="D17" s="11">
        <v>9429</v>
      </c>
      <c r="E17" s="11">
        <v>1697</v>
      </c>
      <c r="F17" s="11"/>
      <c r="G17" s="11"/>
      <c r="H17" s="11"/>
      <c r="I17" s="11"/>
    </row>
    <row r="18" spans="1:9">
      <c r="A18" s="10" t="s">
        <v>256</v>
      </c>
      <c r="B18" s="62"/>
      <c r="C18" s="62"/>
      <c r="D18" s="62"/>
      <c r="E18" s="62"/>
      <c r="F18" s="62"/>
      <c r="G18" s="62"/>
      <c r="H18" s="62"/>
      <c r="I18" s="62"/>
    </row>
    <row r="19" spans="1:9">
      <c r="A19" s="12" t="s">
        <v>5</v>
      </c>
      <c r="B19" s="11">
        <v>233422</v>
      </c>
      <c r="C19" s="11">
        <v>211278</v>
      </c>
      <c r="D19" s="70">
        <v>22144</v>
      </c>
      <c r="E19" s="11">
        <v>3650</v>
      </c>
      <c r="F19" s="62"/>
      <c r="G19" s="62"/>
      <c r="H19" s="62"/>
      <c r="I19" s="62"/>
    </row>
    <row r="20" spans="1:9">
      <c r="A20" s="13" t="s">
        <v>28</v>
      </c>
      <c r="B20" s="11">
        <v>229435</v>
      </c>
      <c r="C20" s="11">
        <v>207419</v>
      </c>
      <c r="D20" s="11">
        <v>22016</v>
      </c>
      <c r="E20" s="11">
        <v>3531</v>
      </c>
      <c r="F20" s="62"/>
      <c r="G20" s="62"/>
      <c r="H20" s="62"/>
      <c r="I20" s="62"/>
    </row>
    <row r="21" spans="1:9" ht="25.5">
      <c r="A21" s="13" t="s">
        <v>29</v>
      </c>
      <c r="B21" s="11">
        <v>29356</v>
      </c>
      <c r="C21" s="11">
        <v>18055</v>
      </c>
      <c r="D21" s="11">
        <v>9617</v>
      </c>
      <c r="E21" s="11">
        <v>1684</v>
      </c>
      <c r="F21" s="62"/>
      <c r="G21" s="62"/>
      <c r="H21" s="62"/>
      <c r="I21" s="62"/>
    </row>
    <row r="22" spans="1:9">
      <c r="A22" s="10" t="s">
        <v>266</v>
      </c>
      <c r="B22" s="62"/>
      <c r="C22" s="62"/>
      <c r="D22" s="62"/>
      <c r="E22" s="62"/>
      <c r="F22" s="62"/>
      <c r="G22" s="62"/>
      <c r="H22" s="62"/>
      <c r="I22" s="62"/>
    </row>
    <row r="23" spans="1:9">
      <c r="A23" s="12" t="s">
        <v>5</v>
      </c>
      <c r="B23" s="11">
        <v>229194</v>
      </c>
      <c r="C23" s="11">
        <v>211618</v>
      </c>
      <c r="D23" s="70">
        <v>17576</v>
      </c>
      <c r="E23" s="11">
        <v>3680</v>
      </c>
      <c r="F23" s="62"/>
      <c r="G23" s="62"/>
      <c r="H23" s="62"/>
      <c r="I23" s="62"/>
    </row>
    <row r="24" spans="1:9">
      <c r="A24" s="13" t="s">
        <v>28</v>
      </c>
      <c r="B24" s="11">
        <v>228843</v>
      </c>
      <c r="C24" s="11">
        <v>211309</v>
      </c>
      <c r="D24" s="11">
        <v>17534</v>
      </c>
      <c r="E24" s="71">
        <v>3416</v>
      </c>
      <c r="F24" s="62"/>
      <c r="G24" s="62"/>
      <c r="H24" s="62"/>
      <c r="I24" s="62"/>
    </row>
    <row r="25" spans="1:9" ht="25.5">
      <c r="A25" s="13" t="s">
        <v>29</v>
      </c>
      <c r="B25" s="11">
        <v>30502</v>
      </c>
      <c r="C25" s="11">
        <f>B25-D25</f>
        <v>20488</v>
      </c>
      <c r="D25" s="11">
        <v>10014</v>
      </c>
      <c r="E25" s="11">
        <v>1805</v>
      </c>
      <c r="F25" s="62"/>
      <c r="G25" s="62"/>
      <c r="H25" s="62"/>
      <c r="I25" s="62"/>
    </row>
    <row r="26" spans="1:9">
      <c r="A26" s="112" t="s">
        <v>281</v>
      </c>
      <c r="B26" s="111"/>
      <c r="C26" s="111"/>
      <c r="D26" s="111"/>
      <c r="E26" s="111"/>
      <c r="F26" s="111"/>
      <c r="G26" s="111"/>
      <c r="H26" s="111"/>
      <c r="I26" s="111"/>
    </row>
    <row r="27" spans="1:9">
      <c r="A27" s="113" t="s">
        <v>5</v>
      </c>
      <c r="B27" s="110">
        <v>234526</v>
      </c>
      <c r="C27" s="108">
        <v>212197</v>
      </c>
      <c r="D27" s="109">
        <v>18680</v>
      </c>
      <c r="E27" s="108">
        <v>3649</v>
      </c>
      <c r="F27" s="111"/>
      <c r="G27" s="111"/>
      <c r="H27" s="111"/>
      <c r="I27" s="111"/>
    </row>
    <row r="28" spans="1:9">
      <c r="A28" s="134" t="s">
        <v>28</v>
      </c>
      <c r="B28" s="110">
        <v>231487.43000000002</v>
      </c>
      <c r="C28" s="110">
        <v>210075.03</v>
      </c>
      <c r="D28" s="110">
        <v>18493.2</v>
      </c>
      <c r="E28" s="110">
        <v>2919.2000000000003</v>
      </c>
      <c r="F28" s="111"/>
      <c r="G28" s="111"/>
      <c r="H28" s="111"/>
      <c r="I28" s="111"/>
    </row>
    <row r="29" spans="1:9" ht="25.5">
      <c r="A29" s="134" t="s">
        <v>29</v>
      </c>
      <c r="B29" s="108">
        <v>32858</v>
      </c>
      <c r="C29" s="108">
        <v>22719</v>
      </c>
      <c r="D29" s="108">
        <v>8303</v>
      </c>
      <c r="E29" s="108">
        <v>1836</v>
      </c>
      <c r="F29" s="111"/>
      <c r="G29" s="111"/>
      <c r="H29" s="111"/>
      <c r="I29" s="111"/>
    </row>
  </sheetData>
  <mergeCells count="6">
    <mergeCell ref="F1:I1"/>
    <mergeCell ref="A3:I3"/>
    <mergeCell ref="B5:I5"/>
    <mergeCell ref="A7:A8"/>
    <mergeCell ref="B7:B8"/>
    <mergeCell ref="C7:I7"/>
  </mergeCells>
  <pageMargins left="0.78740157480314954" right="0.78740157480314954" top="0.78740157480314954" bottom="0.39370078740157477" header="0.19685039370078738" footer="0.19685039370078738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24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4" sqref="E24"/>
    </sheetView>
  </sheetViews>
  <sheetFormatPr defaultColWidth="9.140625" defaultRowHeight="15.75"/>
  <cols>
    <col min="1" max="1" width="6.5703125" style="15" bestFit="1" customWidth="1"/>
    <col min="2" max="2" width="62.28515625" style="16" bestFit="1" customWidth="1"/>
    <col min="3" max="3" width="20.42578125" style="16" bestFit="1" customWidth="1"/>
    <col min="4" max="4" width="21.28515625" style="16" bestFit="1" customWidth="1"/>
    <col min="5" max="5" width="16.85546875" style="14" bestFit="1" customWidth="1"/>
    <col min="6" max="6" width="17" style="14" customWidth="1"/>
    <col min="7" max="7" width="18.5703125" style="14" customWidth="1"/>
    <col min="8" max="8" width="13" style="14" customWidth="1"/>
    <col min="9" max="16384" width="9.140625" style="14"/>
  </cols>
  <sheetData>
    <row r="1" spans="1:16">
      <c r="A1" s="362" t="s">
        <v>280</v>
      </c>
      <c r="B1" s="362"/>
      <c r="C1" s="362"/>
      <c r="D1" s="14"/>
    </row>
    <row r="2" spans="1:16" ht="33.75" customHeight="1">
      <c r="A2" s="363"/>
      <c r="B2" s="363"/>
      <c r="C2" s="363"/>
      <c r="D2" s="98"/>
      <c r="E2" s="98"/>
    </row>
    <row r="3" spans="1:16" ht="6.75" customHeight="1" thickBot="1">
      <c r="B3" s="83"/>
      <c r="C3" s="99"/>
      <c r="D3" s="14"/>
    </row>
    <row r="4" spans="1:16" ht="36" customHeight="1" thickBot="1">
      <c r="A4" s="153" t="s">
        <v>30</v>
      </c>
      <c r="B4" s="154" t="s">
        <v>31</v>
      </c>
      <c r="C4" s="155">
        <v>2020</v>
      </c>
      <c r="D4" s="155">
        <v>2021</v>
      </c>
      <c r="E4" s="155">
        <v>2022</v>
      </c>
      <c r="F4" s="155">
        <v>2023</v>
      </c>
      <c r="G4" s="155">
        <v>2024</v>
      </c>
      <c r="H4" s="156">
        <v>2025</v>
      </c>
    </row>
    <row r="5" spans="1:16" ht="53.25" customHeight="1" thickBot="1">
      <c r="A5" s="157">
        <v>1</v>
      </c>
      <c r="B5" s="158" t="s">
        <v>32</v>
      </c>
      <c r="C5" s="159">
        <v>782.7</v>
      </c>
      <c r="D5" s="159">
        <v>792.95100000000002</v>
      </c>
      <c r="E5" s="159">
        <v>825.48500000000001</v>
      </c>
      <c r="F5" s="160">
        <v>846.17200000000003</v>
      </c>
      <c r="G5" s="160">
        <v>884.35900000000004</v>
      </c>
      <c r="H5" s="161">
        <v>904.27800000000002</v>
      </c>
    </row>
    <row r="6" spans="1:16" ht="27" customHeight="1" thickBot="1">
      <c r="A6" s="157">
        <v>2</v>
      </c>
      <c r="B6" s="158" t="s">
        <v>33</v>
      </c>
      <c r="C6" s="167">
        <v>1545</v>
      </c>
      <c r="D6" s="159">
        <v>1562</v>
      </c>
      <c r="E6" s="159">
        <v>1580</v>
      </c>
      <c r="F6" s="160">
        <v>1607</v>
      </c>
      <c r="G6" s="160">
        <v>1642</v>
      </c>
      <c r="H6" s="168">
        <v>1684</v>
      </c>
    </row>
    <row r="7" spans="1:16" ht="27" customHeight="1">
      <c r="A7" s="162"/>
      <c r="B7" s="163" t="s">
        <v>34</v>
      </c>
      <c r="C7" s="164"/>
      <c r="D7" s="164"/>
      <c r="E7" s="164"/>
      <c r="F7" s="165"/>
      <c r="G7" s="165"/>
      <c r="H7" s="166"/>
    </row>
    <row r="8" spans="1:16" ht="27" customHeight="1">
      <c r="A8" s="141"/>
      <c r="B8" s="122" t="s">
        <v>35</v>
      </c>
      <c r="C8" s="119"/>
      <c r="D8" s="119"/>
      <c r="E8" s="119"/>
      <c r="F8" s="123"/>
      <c r="G8" s="123"/>
      <c r="H8" s="142"/>
    </row>
    <row r="9" spans="1:16" ht="27" customHeight="1">
      <c r="A9" s="141"/>
      <c r="B9" s="122" t="s">
        <v>36</v>
      </c>
      <c r="C9" s="119"/>
      <c r="D9" s="119"/>
      <c r="E9" s="119"/>
      <c r="F9" s="123"/>
      <c r="G9" s="123"/>
      <c r="H9" s="142"/>
    </row>
    <row r="10" spans="1:16" ht="27" customHeight="1">
      <c r="A10" s="141"/>
      <c r="B10" s="122" t="s">
        <v>37</v>
      </c>
      <c r="C10" s="124">
        <v>1545</v>
      </c>
      <c r="D10" s="124">
        <v>1562</v>
      </c>
      <c r="E10" s="124">
        <v>1580</v>
      </c>
      <c r="F10" s="123">
        <v>1607</v>
      </c>
      <c r="G10" s="123">
        <v>1642</v>
      </c>
      <c r="H10" s="143">
        <v>1684</v>
      </c>
    </row>
    <row r="11" spans="1:16" ht="27" customHeight="1">
      <c r="A11" s="140">
        <v>3</v>
      </c>
      <c r="B11" s="135" t="s">
        <v>38</v>
      </c>
      <c r="C11" s="138">
        <f>C13+C18</f>
        <v>5346.0789999999997</v>
      </c>
      <c r="D11" s="138">
        <f>D13+D18</f>
        <v>5448.0209999999997</v>
      </c>
      <c r="E11" s="138">
        <v>5522.2759999999998</v>
      </c>
      <c r="F11" s="139">
        <v>5582.9269999999997</v>
      </c>
      <c r="G11" s="139">
        <v>5667.22</v>
      </c>
      <c r="H11" s="144">
        <v>5453.1769999999997</v>
      </c>
    </row>
    <row r="12" spans="1:16">
      <c r="A12" s="145"/>
      <c r="B12" s="118" t="s">
        <v>20</v>
      </c>
      <c r="C12" s="119"/>
      <c r="D12" s="119"/>
      <c r="E12" s="119"/>
      <c r="F12" s="123"/>
      <c r="G12" s="123"/>
      <c r="H12" s="142"/>
    </row>
    <row r="13" spans="1:16" ht="27" customHeight="1">
      <c r="A13" s="146"/>
      <c r="B13" s="169" t="s">
        <v>39</v>
      </c>
      <c r="C13" s="136">
        <f>C17+C16</f>
        <v>3275.1610000000001</v>
      </c>
      <c r="D13" s="136">
        <f>D16+D17</f>
        <v>3341.203</v>
      </c>
      <c r="E13" s="137">
        <f>E16+E17</f>
        <v>3378.1040000000003</v>
      </c>
      <c r="F13" s="137">
        <f>F16+F17</f>
        <v>3414.9640000000004</v>
      </c>
      <c r="G13" s="137">
        <f>G16+G17</f>
        <v>3454.232</v>
      </c>
      <c r="H13" s="170">
        <v>3287.6669999999999</v>
      </c>
    </row>
    <row r="14" spans="1:16" ht="27" customHeight="1">
      <c r="A14" s="146"/>
      <c r="B14" s="120" t="s">
        <v>40</v>
      </c>
      <c r="C14" s="119"/>
      <c r="D14" s="119"/>
      <c r="E14" s="119"/>
      <c r="F14" s="123"/>
      <c r="G14" s="123"/>
      <c r="H14" s="142"/>
    </row>
    <row r="15" spans="1:16" ht="27" customHeight="1">
      <c r="A15" s="146"/>
      <c r="B15" s="120" t="s">
        <v>41</v>
      </c>
      <c r="C15" s="119"/>
      <c r="D15" s="119"/>
      <c r="E15" s="119"/>
      <c r="F15" s="123"/>
      <c r="G15" s="123"/>
      <c r="H15" s="142"/>
    </row>
    <row r="16" spans="1:16" ht="27" customHeight="1">
      <c r="A16" s="146"/>
      <c r="B16" s="120" t="s">
        <v>42</v>
      </c>
      <c r="C16" s="125">
        <v>782.81</v>
      </c>
      <c r="D16" s="125">
        <v>786.07</v>
      </c>
      <c r="E16" s="126">
        <f>[1]АО!$D$131+[1]АО!$D$147+[1]АО!$D$214</f>
        <v>795.90599999999995</v>
      </c>
      <c r="F16" s="126">
        <v>798.48599999999988</v>
      </c>
      <c r="G16" s="126">
        <v>806.89399999999989</v>
      </c>
      <c r="H16" s="142">
        <v>754.81600000000003</v>
      </c>
      <c r="L16" s="361"/>
      <c r="M16" s="361"/>
      <c r="N16" s="361"/>
      <c r="O16" s="361"/>
      <c r="P16" s="361"/>
    </row>
    <row r="17" spans="1:8" ht="27" customHeight="1">
      <c r="A17" s="146"/>
      <c r="B17" s="120" t="s">
        <v>43</v>
      </c>
      <c r="C17" s="125">
        <v>2492.3510000000001</v>
      </c>
      <c r="D17" s="125">
        <v>2555.1329999999998</v>
      </c>
      <c r="E17" s="125">
        <f>[1]АО!$D$163+[1]АО!$D$213</f>
        <v>2582.1980000000003</v>
      </c>
      <c r="F17" s="126">
        <v>2616.4780000000005</v>
      </c>
      <c r="G17" s="126">
        <v>2647.3380000000002</v>
      </c>
      <c r="H17" s="147">
        <v>2532.8510000000001</v>
      </c>
    </row>
    <row r="18" spans="1:8" ht="27" customHeight="1">
      <c r="A18" s="146"/>
      <c r="B18" s="169" t="s">
        <v>44</v>
      </c>
      <c r="C18" s="171">
        <f>C22+C21</f>
        <v>2070.9179999999997</v>
      </c>
      <c r="D18" s="171">
        <f>D21+D22</f>
        <v>2106.8179999999998</v>
      </c>
      <c r="E18" s="171">
        <f>E21+E22</f>
        <v>2144.172</v>
      </c>
      <c r="F18" s="172">
        <f>F21+F22</f>
        <v>2167.9629999999997</v>
      </c>
      <c r="G18" s="172">
        <f>G21+G22</f>
        <v>2212.991</v>
      </c>
      <c r="H18" s="173">
        <v>2165.5100000000002</v>
      </c>
    </row>
    <row r="19" spans="1:8" ht="27" customHeight="1">
      <c r="A19" s="146"/>
      <c r="B19" s="120" t="s">
        <v>40</v>
      </c>
      <c r="C19" s="128"/>
      <c r="D19" s="128"/>
      <c r="E19" s="128"/>
      <c r="F19" s="127"/>
      <c r="G19" s="127"/>
      <c r="H19" s="142"/>
    </row>
    <row r="20" spans="1:8" ht="27" customHeight="1">
      <c r="A20" s="146"/>
      <c r="B20" s="120" t="s">
        <v>41</v>
      </c>
      <c r="C20" s="128"/>
      <c r="D20" s="128"/>
      <c r="E20" s="128"/>
      <c r="F20" s="127"/>
      <c r="G20" s="127"/>
      <c r="H20" s="142"/>
    </row>
    <row r="21" spans="1:8" ht="27" customHeight="1">
      <c r="A21" s="146"/>
      <c r="B21" s="120" t="s">
        <v>42</v>
      </c>
      <c r="C21" s="125">
        <v>1092.28</v>
      </c>
      <c r="D21" s="125">
        <v>1104.6199999999999</v>
      </c>
      <c r="E21" s="126">
        <f>[1]АО!$D$188+[1]АО!$D$195+[1]АО!$D$212</f>
        <v>1128.6220000000001</v>
      </c>
      <c r="F21" s="126">
        <v>1141.7569999999998</v>
      </c>
      <c r="G21" s="126">
        <v>1143.5769999999998</v>
      </c>
      <c r="H21" s="147">
        <v>1104.4960000000001</v>
      </c>
    </row>
    <row r="22" spans="1:8" ht="27" customHeight="1" thickBot="1">
      <c r="A22" s="148"/>
      <c r="B22" s="149" t="s">
        <v>43</v>
      </c>
      <c r="C22" s="150">
        <v>978.63799999999992</v>
      </c>
      <c r="D22" s="150">
        <v>1002.198</v>
      </c>
      <c r="E22" s="151">
        <f>[1]АО!$D$202+[1]АО!$D$211</f>
        <v>1015.55</v>
      </c>
      <c r="F22" s="151">
        <v>1026.2060000000001</v>
      </c>
      <c r="G22" s="151">
        <v>1069.4140000000002</v>
      </c>
      <c r="H22" s="152">
        <v>1061.0139999999999</v>
      </c>
    </row>
    <row r="23" spans="1:8" ht="38.450000000000003" customHeight="1">
      <c r="B23" s="83"/>
      <c r="C23" s="83"/>
      <c r="D23" s="14"/>
    </row>
    <row r="24" spans="1:8" ht="31.5">
      <c r="B24" s="97" t="s">
        <v>278</v>
      </c>
      <c r="C24" s="83"/>
      <c r="D24" s="14" t="s">
        <v>279</v>
      </c>
    </row>
  </sheetData>
  <mergeCells count="3">
    <mergeCell ref="L16:P16"/>
    <mergeCell ref="A1:C1"/>
    <mergeCell ref="A2:C2"/>
  </mergeCells>
  <pageMargins left="0.7" right="0.7" top="0.75" bottom="0.75" header="0.3" footer="0.3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I20"/>
  <sheetViews>
    <sheetView workbookViewId="0">
      <selection activeCell="B25" sqref="B25"/>
    </sheetView>
  </sheetViews>
  <sheetFormatPr defaultRowHeight="12.75"/>
  <cols>
    <col min="2" max="2" width="49.140625" bestFit="1" customWidth="1"/>
    <col min="3" max="3" width="17.7109375" customWidth="1"/>
    <col min="4" max="4" width="15.7109375" customWidth="1"/>
  </cols>
  <sheetData>
    <row r="3" spans="1:9" ht="15.75">
      <c r="A3" s="15"/>
      <c r="B3" s="83"/>
      <c r="C3" s="364" t="s">
        <v>270</v>
      </c>
      <c r="D3" s="364"/>
      <c r="E3" s="364"/>
      <c r="F3" s="364"/>
      <c r="G3" s="18"/>
      <c r="H3" s="18"/>
    </row>
    <row r="4" spans="1:9" ht="15.75">
      <c r="A4" s="15"/>
      <c r="B4" s="83"/>
      <c r="C4" s="364"/>
      <c r="D4" s="364"/>
      <c r="E4" s="364"/>
      <c r="F4" s="364"/>
      <c r="G4" s="18"/>
      <c r="H4" s="18"/>
    </row>
    <row r="5" spans="1:9" ht="15.75" customHeight="1">
      <c r="A5" s="364" t="s">
        <v>45</v>
      </c>
      <c r="B5" s="364"/>
      <c r="C5" s="364"/>
      <c r="D5" s="364"/>
      <c r="E5" s="68"/>
      <c r="F5" s="68"/>
      <c r="G5" s="18"/>
      <c r="H5" s="18"/>
    </row>
    <row r="6" spans="1:9" ht="15">
      <c r="A6" s="363"/>
      <c r="B6" s="363"/>
      <c r="C6" s="363"/>
      <c r="D6" s="363"/>
      <c r="E6" s="68"/>
      <c r="F6" s="68"/>
      <c r="G6" s="18"/>
      <c r="H6" s="18"/>
    </row>
    <row r="7" spans="1:9" ht="15.75">
      <c r="A7" s="15"/>
      <c r="B7" s="83"/>
      <c r="C7" s="84"/>
      <c r="D7" s="85"/>
      <c r="E7" s="68"/>
      <c r="F7" s="68"/>
      <c r="G7" s="18"/>
      <c r="H7" s="18"/>
    </row>
    <row r="8" spans="1:9" ht="15.75">
      <c r="A8" s="17" t="s">
        <v>30</v>
      </c>
      <c r="B8" s="86" t="s">
        <v>31</v>
      </c>
      <c r="C8" s="86">
        <v>2019</v>
      </c>
      <c r="D8" s="86" t="s">
        <v>271</v>
      </c>
      <c r="E8" s="86">
        <v>2021</v>
      </c>
      <c r="F8" s="86">
        <v>2022</v>
      </c>
      <c r="G8" s="87">
        <v>2023</v>
      </c>
      <c r="H8" s="87">
        <v>2024</v>
      </c>
      <c r="I8" s="117">
        <v>2025</v>
      </c>
    </row>
    <row r="9" spans="1:9" ht="20.25" customHeight="1">
      <c r="A9" s="88">
        <v>1</v>
      </c>
      <c r="B9" s="88" t="s">
        <v>39</v>
      </c>
      <c r="C9" s="89"/>
      <c r="D9" s="90"/>
      <c r="E9" s="86"/>
      <c r="F9" s="86"/>
      <c r="G9" s="86"/>
      <c r="H9" s="86"/>
      <c r="I9" s="114"/>
    </row>
    <row r="10" spans="1:9" ht="44.25" customHeight="1">
      <c r="A10" s="88"/>
      <c r="B10" s="91" t="s">
        <v>40</v>
      </c>
      <c r="C10" s="92"/>
      <c r="D10" s="90"/>
      <c r="E10" s="86"/>
      <c r="F10" s="86"/>
      <c r="G10" s="86"/>
      <c r="H10" s="86"/>
      <c r="I10" s="114"/>
    </row>
    <row r="11" spans="1:9" ht="28.5" customHeight="1">
      <c r="A11" s="88"/>
      <c r="B11" s="91" t="s">
        <v>41</v>
      </c>
      <c r="C11" s="92"/>
      <c r="D11" s="90"/>
      <c r="E11" s="86"/>
      <c r="F11" s="86"/>
      <c r="G11" s="86"/>
      <c r="H11" s="86"/>
      <c r="I11" s="114"/>
    </row>
    <row r="12" spans="1:9" ht="24" customHeight="1">
      <c r="A12" s="88"/>
      <c r="B12" s="91" t="s">
        <v>42</v>
      </c>
      <c r="C12" s="93">
        <v>0.78</v>
      </c>
      <c r="D12" s="93">
        <v>0.77810000000000001</v>
      </c>
      <c r="E12" s="93">
        <v>0.77810000000000001</v>
      </c>
      <c r="F12" s="94" t="s">
        <v>46</v>
      </c>
      <c r="G12" s="94" t="s">
        <v>272</v>
      </c>
      <c r="H12" s="94" t="s">
        <v>272</v>
      </c>
      <c r="I12" s="121" t="s">
        <v>284</v>
      </c>
    </row>
    <row r="13" spans="1:9" ht="47.25" customHeight="1">
      <c r="A13" s="88"/>
      <c r="B13" s="91" t="s">
        <v>43</v>
      </c>
      <c r="C13" s="93">
        <v>0.68</v>
      </c>
      <c r="D13" s="93">
        <v>0.68</v>
      </c>
      <c r="E13" s="93">
        <v>0.66</v>
      </c>
      <c r="F13" s="94" t="s">
        <v>47</v>
      </c>
      <c r="G13" s="94" t="s">
        <v>273</v>
      </c>
      <c r="H13" s="94" t="s">
        <v>273</v>
      </c>
      <c r="I13" s="121" t="s">
        <v>285</v>
      </c>
    </row>
    <row r="14" spans="1:9" ht="15.75">
      <c r="A14" s="88">
        <v>2</v>
      </c>
      <c r="B14" s="95" t="s">
        <v>48</v>
      </c>
      <c r="C14" s="89"/>
      <c r="D14" s="89"/>
      <c r="E14" s="89"/>
      <c r="F14" s="96"/>
      <c r="G14" s="96"/>
      <c r="H14" s="96"/>
      <c r="I14" s="114"/>
    </row>
    <row r="15" spans="1:9" ht="15.75">
      <c r="A15" s="88"/>
      <c r="B15" s="91" t="s">
        <v>40</v>
      </c>
      <c r="C15" s="92"/>
      <c r="D15" s="92"/>
      <c r="E15" s="92"/>
      <c r="F15" s="94"/>
      <c r="G15" s="94"/>
      <c r="H15" s="94"/>
      <c r="I15" s="114"/>
    </row>
    <row r="16" spans="1:9" ht="15.75">
      <c r="A16" s="88"/>
      <c r="B16" s="91" t="s">
        <v>41</v>
      </c>
      <c r="C16" s="92"/>
      <c r="D16" s="92"/>
      <c r="E16" s="92"/>
      <c r="F16" s="94"/>
      <c r="G16" s="94"/>
      <c r="H16" s="94"/>
      <c r="I16" s="114"/>
    </row>
    <row r="17" spans="1:9" ht="15.75">
      <c r="A17" s="88"/>
      <c r="B17" s="91" t="s">
        <v>42</v>
      </c>
      <c r="C17" s="93">
        <v>0.72</v>
      </c>
      <c r="D17" s="93">
        <v>0.72</v>
      </c>
      <c r="E17" s="93">
        <v>0.72</v>
      </c>
      <c r="F17" s="94" t="s">
        <v>49</v>
      </c>
      <c r="G17" s="94" t="s">
        <v>274</v>
      </c>
      <c r="H17" s="94" t="s">
        <v>274</v>
      </c>
      <c r="I17" s="121" t="s">
        <v>274</v>
      </c>
    </row>
    <row r="18" spans="1:9" ht="31.5">
      <c r="A18" s="88"/>
      <c r="B18" s="91" t="s">
        <v>43</v>
      </c>
      <c r="C18" s="93">
        <v>0.65</v>
      </c>
      <c r="D18" s="93">
        <v>0.64</v>
      </c>
      <c r="E18" s="93">
        <v>0.64</v>
      </c>
      <c r="F18" s="94" t="s">
        <v>50</v>
      </c>
      <c r="G18" s="94" t="s">
        <v>273</v>
      </c>
      <c r="H18" s="94" t="s">
        <v>273</v>
      </c>
      <c r="I18" s="121" t="s">
        <v>282</v>
      </c>
    </row>
    <row r="19" spans="1:9" ht="28.5" customHeight="1">
      <c r="A19" s="88">
        <v>3</v>
      </c>
      <c r="B19" s="95" t="s">
        <v>51</v>
      </c>
      <c r="C19" s="93">
        <v>0.68</v>
      </c>
      <c r="D19" s="93">
        <v>0.68</v>
      </c>
      <c r="E19" s="93">
        <v>0.68</v>
      </c>
      <c r="F19" s="94" t="s">
        <v>52</v>
      </c>
      <c r="G19" s="94" t="s">
        <v>275</v>
      </c>
      <c r="H19" s="94" t="s">
        <v>275</v>
      </c>
      <c r="I19" s="121" t="s">
        <v>283</v>
      </c>
    </row>
    <row r="20" spans="1:9" ht="15.75">
      <c r="A20" s="88">
        <v>4</v>
      </c>
      <c r="B20" s="95" t="s">
        <v>53</v>
      </c>
      <c r="C20" s="93">
        <v>0.74</v>
      </c>
      <c r="D20" s="93">
        <v>0.747</v>
      </c>
      <c r="E20" s="93">
        <v>0.747</v>
      </c>
      <c r="F20" s="94" t="s">
        <v>54</v>
      </c>
      <c r="G20" s="94" t="s">
        <v>276</v>
      </c>
      <c r="H20" s="94" t="s">
        <v>277</v>
      </c>
      <c r="I20" s="121" t="s">
        <v>277</v>
      </c>
    </row>
  </sheetData>
  <mergeCells count="3">
    <mergeCell ref="A5:D5"/>
    <mergeCell ref="A6:D6"/>
    <mergeCell ref="C3:F4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Q40"/>
  <sheetViews>
    <sheetView topLeftCell="B6" zoomScale="80" zoomScaleNormal="80" workbookViewId="0">
      <selection activeCell="C31" sqref="C31"/>
    </sheetView>
  </sheetViews>
  <sheetFormatPr defaultRowHeight="12.75"/>
  <cols>
    <col min="1" max="1" width="16.5703125" bestFit="1" customWidth="1"/>
    <col min="2" max="2" width="65.7109375" bestFit="1" customWidth="1"/>
    <col min="3" max="10" width="20.7109375" customWidth="1"/>
  </cols>
  <sheetData>
    <row r="1" spans="1:17" s="18" customFormat="1">
      <c r="F1" s="19" t="s">
        <v>55</v>
      </c>
    </row>
    <row r="2" spans="1:17" s="18" customFormat="1"/>
    <row r="3" spans="1:17" s="18" customFormat="1">
      <c r="A3" s="18" t="s">
        <v>56</v>
      </c>
    </row>
    <row r="4" spans="1:17" s="18" customFormat="1"/>
    <row r="5" spans="1:17" s="18" customFormat="1" ht="15.75">
      <c r="A5" s="18" t="s">
        <v>57</v>
      </c>
      <c r="J5" s="20"/>
      <c r="K5" s="20"/>
      <c r="L5" s="20"/>
    </row>
    <row r="6" spans="1:17" s="18" customFormat="1" ht="15.75">
      <c r="J6" s="20"/>
      <c r="K6" s="20"/>
      <c r="L6" s="20"/>
    </row>
    <row r="7" spans="1:17" s="18" customFormat="1" ht="15.75" hidden="1">
      <c r="A7" s="21"/>
    </row>
    <row r="8" spans="1:17" s="18" customFormat="1" hidden="1">
      <c r="A8" s="64"/>
      <c r="B8" s="64"/>
      <c r="C8" s="64"/>
      <c r="D8" s="64"/>
      <c r="E8" s="64"/>
      <c r="F8" s="64"/>
      <c r="G8" s="64"/>
      <c r="H8" s="64"/>
      <c r="I8" s="78"/>
    </row>
    <row r="9" spans="1:17" s="18" customFormat="1" hidden="1">
      <c r="A9" s="64"/>
      <c r="B9" s="64"/>
      <c r="C9" s="64"/>
      <c r="D9" s="64"/>
      <c r="E9" s="64"/>
      <c r="F9" s="64"/>
      <c r="G9" s="64"/>
      <c r="H9" s="64"/>
      <c r="I9" s="64"/>
    </row>
    <row r="10" spans="1:17" s="18" customFormat="1" hidden="1">
      <c r="A10" s="64"/>
      <c r="B10" s="64"/>
      <c r="C10" s="64"/>
      <c r="D10" s="64"/>
      <c r="E10" s="64"/>
      <c r="F10" s="64"/>
      <c r="G10" s="64"/>
      <c r="H10" s="64"/>
      <c r="I10" s="64"/>
    </row>
    <row r="11" spans="1:17" s="18" customFormat="1" ht="15.75" hidden="1">
      <c r="A11" s="64"/>
      <c r="B11" s="64"/>
      <c r="C11" s="64"/>
      <c r="D11" s="64"/>
      <c r="E11" s="64"/>
      <c r="F11" s="64"/>
      <c r="G11" s="64"/>
      <c r="H11" s="64"/>
      <c r="I11" s="64"/>
      <c r="J11" s="20"/>
      <c r="K11" s="20"/>
      <c r="L11" s="20"/>
      <c r="M11" s="20"/>
      <c r="N11" s="20"/>
      <c r="O11" s="20"/>
      <c r="P11" s="20"/>
      <c r="Q11" s="20"/>
    </row>
    <row r="12" spans="1:17" s="18" customFormat="1" hidden="1">
      <c r="A12" s="79"/>
      <c r="B12" s="79"/>
      <c r="C12" s="79"/>
      <c r="D12" s="79"/>
      <c r="E12" s="79"/>
      <c r="F12" s="79"/>
      <c r="G12" s="79"/>
      <c r="H12" s="79"/>
      <c r="I12" s="79"/>
    </row>
    <row r="13" spans="1:17" s="18" customFormat="1">
      <c r="A13" s="79"/>
      <c r="B13" s="79"/>
      <c r="C13" s="79"/>
      <c r="D13" s="79"/>
      <c r="E13" s="79"/>
      <c r="F13" s="79"/>
      <c r="G13" s="79"/>
      <c r="H13" s="79"/>
      <c r="I13" s="79"/>
    </row>
    <row r="14" spans="1:17" s="18" customFormat="1" ht="15.75">
      <c r="A14" s="80"/>
      <c r="B14" s="64"/>
      <c r="C14" s="64"/>
      <c r="D14" s="64"/>
      <c r="E14" s="64"/>
      <c r="F14" s="64"/>
      <c r="G14" s="64"/>
      <c r="H14" s="64"/>
      <c r="I14" s="64"/>
    </row>
    <row r="15" spans="1:17" s="18" customFormat="1" ht="15.75">
      <c r="A15" s="365" t="s">
        <v>58</v>
      </c>
      <c r="B15" s="365" t="s">
        <v>59</v>
      </c>
      <c r="C15" s="366"/>
      <c r="D15" s="366"/>
      <c r="E15" s="366"/>
      <c r="F15" s="366"/>
      <c r="G15" s="366"/>
      <c r="H15" s="366"/>
      <c r="I15" s="366"/>
      <c r="J15" s="366"/>
    </row>
    <row r="16" spans="1:17" s="18" customFormat="1" ht="47.25">
      <c r="A16" s="365"/>
      <c r="B16" s="365"/>
      <c r="C16" s="102">
        <v>2019</v>
      </c>
      <c r="D16" s="102">
        <v>2020</v>
      </c>
      <c r="E16" s="102">
        <v>2021</v>
      </c>
      <c r="F16" s="102">
        <v>2022</v>
      </c>
      <c r="G16" s="102">
        <v>2023</v>
      </c>
      <c r="H16" s="102">
        <v>2024</v>
      </c>
      <c r="I16" s="102">
        <v>2025</v>
      </c>
      <c r="J16" s="102" t="s">
        <v>60</v>
      </c>
    </row>
    <row r="17" spans="1:10" s="18" customFormat="1" ht="15.75">
      <c r="A17" s="72">
        <v>1</v>
      </c>
      <c r="B17" s="72">
        <v>2</v>
      </c>
      <c r="C17" s="102"/>
      <c r="D17" s="102">
        <v>3</v>
      </c>
      <c r="E17" s="102">
        <v>4</v>
      </c>
      <c r="F17" s="102">
        <v>5</v>
      </c>
      <c r="G17" s="102">
        <v>6</v>
      </c>
      <c r="H17" s="102"/>
      <c r="I17" s="102"/>
      <c r="J17" s="102">
        <v>7</v>
      </c>
    </row>
    <row r="18" spans="1:10" s="18" customFormat="1" ht="31.5">
      <c r="A18" s="72">
        <v>1</v>
      </c>
      <c r="B18" s="73" t="s">
        <v>61</v>
      </c>
      <c r="C18" s="103">
        <v>0.83855999999999997</v>
      </c>
      <c r="D18" s="103">
        <v>0.73946988773158795</v>
      </c>
      <c r="E18" s="103">
        <v>0.80295000000000005</v>
      </c>
      <c r="F18" s="103">
        <v>0.71321000000000001</v>
      </c>
      <c r="G18" s="103">
        <v>0.84199999999999997</v>
      </c>
      <c r="H18" s="103">
        <v>0.79612000000000005</v>
      </c>
      <c r="I18" s="103">
        <v>0.93731401999999997</v>
      </c>
      <c r="J18" s="103">
        <v>0.14119401999999992</v>
      </c>
    </row>
    <row r="19" spans="1:10" s="18" customFormat="1" ht="15.75">
      <c r="A19" s="74" t="s">
        <v>62</v>
      </c>
      <c r="B19" s="75" t="s">
        <v>11</v>
      </c>
      <c r="C19" s="103"/>
      <c r="D19" s="103"/>
      <c r="E19" s="103"/>
      <c r="F19" s="103"/>
      <c r="G19" s="103"/>
      <c r="H19" s="103"/>
      <c r="I19" s="103"/>
      <c r="J19" s="103"/>
    </row>
    <row r="20" spans="1:10" s="18" customFormat="1" ht="15.75">
      <c r="A20" s="74" t="s">
        <v>63</v>
      </c>
      <c r="B20" s="75" t="s">
        <v>64</v>
      </c>
      <c r="C20" s="103"/>
      <c r="D20" s="103"/>
      <c r="E20" s="103"/>
      <c r="F20" s="103"/>
      <c r="G20" s="103"/>
      <c r="H20" s="103"/>
      <c r="I20" s="103"/>
      <c r="J20" s="103"/>
    </row>
    <row r="21" spans="1:10" s="18" customFormat="1" ht="15.75">
      <c r="A21" s="74" t="s">
        <v>65</v>
      </c>
      <c r="B21" s="75" t="s">
        <v>66</v>
      </c>
      <c r="C21" s="103">
        <v>0.58096254611192799</v>
      </c>
      <c r="D21" s="103">
        <v>0.47851947731297628</v>
      </c>
      <c r="E21" s="103">
        <v>0.84978640303180042</v>
      </c>
      <c r="F21" s="103">
        <v>0.48085602876167399</v>
      </c>
      <c r="G21" s="103">
        <v>0.71671687636219583</v>
      </c>
      <c r="H21" s="103">
        <v>0.62625036646064036</v>
      </c>
      <c r="I21" s="103">
        <v>0.78820000000000001</v>
      </c>
      <c r="J21" s="103"/>
    </row>
    <row r="22" spans="1:10" s="18" customFormat="1" ht="15.75">
      <c r="A22" s="74" t="s">
        <v>67</v>
      </c>
      <c r="B22" s="75" t="s">
        <v>68</v>
      </c>
      <c r="C22" s="103">
        <v>0.8447463874731298</v>
      </c>
      <c r="D22" s="103">
        <v>0.7453683350713749</v>
      </c>
      <c r="E22" s="103">
        <v>0.8212448714373809</v>
      </c>
      <c r="F22" s="103">
        <v>0.71882096507187987</v>
      </c>
      <c r="G22" s="103">
        <v>0.84509002462362093</v>
      </c>
      <c r="H22" s="103">
        <v>0.80032321584662502</v>
      </c>
      <c r="I22" s="103">
        <v>0.94120000000000004</v>
      </c>
      <c r="J22" s="103"/>
    </row>
    <row r="23" spans="1:10" s="18" customFormat="1" ht="31.5">
      <c r="A23" s="72">
        <v>2</v>
      </c>
      <c r="B23" s="73" t="s">
        <v>69</v>
      </c>
      <c r="C23" s="103">
        <v>0.64888999999999997</v>
      </c>
      <c r="D23" s="103">
        <v>0.52024257397944862</v>
      </c>
      <c r="E23" s="103">
        <v>0.57499</v>
      </c>
      <c r="F23" s="103">
        <v>0.44746799999999998</v>
      </c>
      <c r="G23" s="103">
        <v>0.45882000000000001</v>
      </c>
      <c r="H23" s="103">
        <v>0.47503000000000001</v>
      </c>
      <c r="I23" s="103">
        <v>0.46339999999999998</v>
      </c>
      <c r="J23" s="103">
        <v>-1.1630000000000029E-2</v>
      </c>
    </row>
    <row r="24" spans="1:10" s="18" customFormat="1" ht="15.75">
      <c r="A24" s="74" t="s">
        <v>70</v>
      </c>
      <c r="B24" s="75" t="s">
        <v>11</v>
      </c>
      <c r="C24" s="103"/>
      <c r="D24" s="103"/>
      <c r="E24" s="103"/>
      <c r="F24" s="103"/>
      <c r="G24" s="103"/>
      <c r="H24" s="103"/>
      <c r="I24" s="103"/>
      <c r="J24" s="103"/>
    </row>
    <row r="25" spans="1:10" s="18" customFormat="1" ht="15.75">
      <c r="A25" s="74" t="s">
        <v>71</v>
      </c>
      <c r="B25" s="75" t="s">
        <v>64</v>
      </c>
      <c r="C25" s="103"/>
      <c r="D25" s="103"/>
      <c r="E25" s="103"/>
      <c r="F25" s="103"/>
      <c r="G25" s="103"/>
      <c r="H25" s="103"/>
      <c r="I25" s="103"/>
      <c r="J25" s="103"/>
    </row>
    <row r="26" spans="1:10" s="18" customFormat="1" ht="15.75">
      <c r="A26" s="74" t="s">
        <v>72</v>
      </c>
      <c r="B26" s="75" t="s">
        <v>66</v>
      </c>
      <c r="C26" s="103">
        <v>0.3857566765578635</v>
      </c>
      <c r="D26" s="103">
        <v>0.31009615384615385</v>
      </c>
      <c r="E26" s="103">
        <v>0.46905895276455511</v>
      </c>
      <c r="F26" s="103">
        <v>0.33887771888137452</v>
      </c>
      <c r="G26" s="103">
        <v>0.38082580187843346</v>
      </c>
      <c r="H26" s="103">
        <v>0.39894459102902374</v>
      </c>
      <c r="I26" s="103">
        <v>0.365124</v>
      </c>
      <c r="J26" s="103"/>
    </row>
    <row r="27" spans="1:10" s="18" customFormat="1" ht="15.75">
      <c r="A27" s="74" t="s">
        <v>73</v>
      </c>
      <c r="B27" s="75" t="s">
        <v>68</v>
      </c>
      <c r="C27" s="103">
        <v>0.65521367975959366</v>
      </c>
      <c r="D27" s="103">
        <v>0.52528272512969754</v>
      </c>
      <c r="E27" s="103">
        <v>0.58822463127365332</v>
      </c>
      <c r="F27" s="103">
        <v>0.45007776187194032</v>
      </c>
      <c r="G27" s="103">
        <v>0.46074346602508659</v>
      </c>
      <c r="H27" s="103">
        <v>0.4769122142258827</v>
      </c>
      <c r="I27" s="103">
        <v>0.46589999999999998</v>
      </c>
      <c r="J27" s="103"/>
    </row>
    <row r="28" spans="1:10" s="18" customFormat="1" ht="78.75">
      <c r="A28" s="72">
        <v>3</v>
      </c>
      <c r="B28" s="73" t="s">
        <v>74</v>
      </c>
      <c r="C28" s="103">
        <v>2.0355699999999999</v>
      </c>
      <c r="D28" s="103">
        <v>2.0111442490298201</v>
      </c>
      <c r="E28" s="103">
        <v>1.3979200000000001</v>
      </c>
      <c r="F28" s="103">
        <v>1.2</v>
      </c>
      <c r="G28" s="103">
        <v>1.21021</v>
      </c>
      <c r="H28" s="103">
        <v>0.96284999999999998</v>
      </c>
      <c r="I28" s="103">
        <v>0.75575117000000003</v>
      </c>
      <c r="J28" s="103">
        <v>-0.20709882999999996</v>
      </c>
    </row>
    <row r="29" spans="1:10" s="18" customFormat="1" ht="15.75">
      <c r="A29" s="74" t="s">
        <v>75</v>
      </c>
      <c r="B29" s="75" t="s">
        <v>11</v>
      </c>
      <c r="C29" s="103"/>
      <c r="D29" s="103"/>
      <c r="E29" s="103"/>
      <c r="F29" s="103"/>
      <c r="G29" s="103"/>
      <c r="H29" s="103"/>
      <c r="I29" s="103"/>
      <c r="J29" s="103"/>
    </row>
    <row r="30" spans="1:10" s="18" customFormat="1" ht="15.75">
      <c r="A30" s="74" t="s">
        <v>76</v>
      </c>
      <c r="B30" s="75" t="s">
        <v>64</v>
      </c>
      <c r="C30" s="103"/>
      <c r="D30" s="103"/>
      <c r="E30" s="103"/>
      <c r="F30" s="103"/>
      <c r="G30" s="103"/>
      <c r="H30" s="103"/>
      <c r="I30" s="103"/>
      <c r="J30" s="103"/>
    </row>
    <row r="31" spans="1:10" s="18" customFormat="1" ht="15.75">
      <c r="A31" s="74" t="s">
        <v>77</v>
      </c>
      <c r="B31" s="75" t="s">
        <v>66</v>
      </c>
      <c r="C31" s="103">
        <v>0.61623702218244569</v>
      </c>
      <c r="D31" s="103">
        <v>0.88199889515003926</v>
      </c>
      <c r="E31" s="103">
        <v>0.97058464873398442</v>
      </c>
      <c r="F31" s="103">
        <v>1.5205507829241338</v>
      </c>
      <c r="G31" s="103">
        <v>0.92747061279155585</v>
      </c>
      <c r="H31" s="103">
        <v>0.51690706537023645</v>
      </c>
      <c r="I31" s="103">
        <v>0.50460000000000005</v>
      </c>
      <c r="J31" s="103"/>
    </row>
    <row r="32" spans="1:10" s="18" customFormat="1" ht="15.75">
      <c r="A32" s="76" t="s">
        <v>78</v>
      </c>
      <c r="B32" s="77" t="s">
        <v>68</v>
      </c>
      <c r="C32" s="103">
        <v>2.0695203172232515</v>
      </c>
      <c r="D32" s="103">
        <v>2.0382111238874852</v>
      </c>
      <c r="E32" s="103">
        <v>1.4223590848039431</v>
      </c>
      <c r="F32" s="105">
        <v>1.1922697633607886</v>
      </c>
      <c r="G32" s="105">
        <v>1.2172363914606887</v>
      </c>
      <c r="H32" s="105">
        <v>0.97399691190848725</v>
      </c>
      <c r="I32" s="105">
        <v>0.76219999999999999</v>
      </c>
      <c r="J32" s="103"/>
    </row>
    <row r="33" spans="1:10" s="18" customFormat="1" ht="78.75">
      <c r="A33" s="72">
        <v>4</v>
      </c>
      <c r="B33" s="73" t="s">
        <v>79</v>
      </c>
      <c r="C33" s="103">
        <v>0.64773000000000003</v>
      </c>
      <c r="D33" s="103">
        <v>0.61251398385431732</v>
      </c>
      <c r="E33" s="103">
        <v>0.50727</v>
      </c>
      <c r="F33" s="103">
        <v>0.3886</v>
      </c>
      <c r="G33" s="103">
        <v>0.55284</v>
      </c>
      <c r="H33" s="103">
        <v>0.41054000000000002</v>
      </c>
      <c r="I33" s="103">
        <v>0.22220000000000001</v>
      </c>
      <c r="J33" s="103">
        <v>-0.18834000000000001</v>
      </c>
    </row>
    <row r="34" spans="1:10" s="22" customFormat="1" ht="18.75">
      <c r="A34" s="74" t="s">
        <v>80</v>
      </c>
      <c r="B34" s="75" t="s">
        <v>11</v>
      </c>
      <c r="C34" s="103"/>
      <c r="D34" s="103"/>
      <c r="E34" s="103"/>
      <c r="F34" s="103"/>
      <c r="G34" s="103"/>
      <c r="H34" s="103"/>
      <c r="I34" s="103"/>
      <c r="J34" s="103"/>
    </row>
    <row r="35" spans="1:10" ht="15.75">
      <c r="A35" s="74" t="s">
        <v>81</v>
      </c>
      <c r="B35" s="75" t="s">
        <v>64</v>
      </c>
      <c r="C35" s="103"/>
      <c r="D35" s="103"/>
      <c r="E35" s="103"/>
      <c r="F35" s="103"/>
      <c r="G35" s="103"/>
      <c r="H35" s="103"/>
      <c r="I35" s="103"/>
      <c r="J35" s="103"/>
    </row>
    <row r="36" spans="1:10" ht="15.75">
      <c r="A36" s="74" t="s">
        <v>82</v>
      </c>
      <c r="B36" s="75" t="s">
        <v>66</v>
      </c>
      <c r="C36" s="103">
        <v>0.24239614243323443</v>
      </c>
      <c r="D36" s="103">
        <v>0.34818786982248523</v>
      </c>
      <c r="E36" s="103">
        <v>0.4340900768949103</v>
      </c>
      <c r="F36" s="103">
        <v>0.54505574849204896</v>
      </c>
      <c r="G36" s="103">
        <v>0.59294701399964556</v>
      </c>
      <c r="H36" s="103">
        <v>0.34582233948988567</v>
      </c>
      <c r="I36" s="103">
        <v>0.13880000000000001</v>
      </c>
      <c r="J36" s="103"/>
    </row>
    <row r="37" spans="1:10" ht="15.75">
      <c r="A37" s="74" t="s">
        <v>83</v>
      </c>
      <c r="B37" s="75" t="s">
        <v>68</v>
      </c>
      <c r="C37" s="103">
        <v>0.65742538272655549</v>
      </c>
      <c r="D37" s="103">
        <v>0.61885689265511734</v>
      </c>
      <c r="E37" s="103">
        <v>0.51641141725320983</v>
      </c>
      <c r="F37" s="105">
        <v>0.38481964547655656</v>
      </c>
      <c r="G37" s="105">
        <v>0.5518569089128994</v>
      </c>
      <c r="H37" s="105">
        <v>0.41216817749242396</v>
      </c>
      <c r="I37" s="105">
        <v>0.2243</v>
      </c>
      <c r="J37" s="103"/>
    </row>
    <row r="38" spans="1:10" ht="47.25">
      <c r="A38" s="72">
        <v>5</v>
      </c>
      <c r="B38" s="73" t="s">
        <v>84</v>
      </c>
      <c r="C38" s="104">
        <v>0</v>
      </c>
      <c r="D38" s="104">
        <v>0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3">
        <v>0</v>
      </c>
    </row>
    <row r="39" spans="1:10" ht="63">
      <c r="A39" s="74" t="s">
        <v>85</v>
      </c>
      <c r="B39" s="73" t="s">
        <v>86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3">
        <v>0</v>
      </c>
    </row>
    <row r="40" spans="1:10" ht="15.75">
      <c r="C40" s="101"/>
      <c r="D40" s="101"/>
      <c r="E40" s="101"/>
      <c r="F40" s="101"/>
      <c r="G40" s="101"/>
      <c r="H40" s="101"/>
      <c r="I40" s="101"/>
      <c r="J40" s="100"/>
    </row>
  </sheetData>
  <mergeCells count="3">
    <mergeCell ref="A15:A16"/>
    <mergeCell ref="B15:B16"/>
    <mergeCell ref="C15:J15"/>
  </mergeCells>
  <pageMargins left="0.7" right="0.7" top="0.75" bottom="0.75" header="0.3" footer="0.3"/>
  <pageSetup paperSize="9" scale="53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R18"/>
  <sheetViews>
    <sheetView topLeftCell="A4" zoomScale="70" zoomScaleNormal="70" workbookViewId="0">
      <selection activeCell="D37" sqref="D37"/>
    </sheetView>
  </sheetViews>
  <sheetFormatPr defaultRowHeight="12.75"/>
  <cols>
    <col min="2" max="2" width="21.42578125" bestFit="1" customWidth="1"/>
    <col min="3" max="3" width="20.7109375" bestFit="1" customWidth="1"/>
    <col min="4" max="4" width="12.42578125" bestFit="1" customWidth="1"/>
    <col min="5" max="5" width="12.140625" bestFit="1" customWidth="1"/>
    <col min="6" max="6" width="10.140625" bestFit="1" customWidth="1"/>
    <col min="7" max="7" width="11.7109375" bestFit="1" customWidth="1"/>
    <col min="8" max="8" width="11.140625" bestFit="1" customWidth="1"/>
    <col min="9" max="9" width="14" bestFit="1" customWidth="1"/>
    <col min="11" max="11" width="36.5703125" bestFit="1" customWidth="1"/>
    <col min="19" max="19" width="16.5703125" bestFit="1" customWidth="1"/>
  </cols>
  <sheetData>
    <row r="1" spans="1:44" hidden="1">
      <c r="J1" t="s">
        <v>87</v>
      </c>
    </row>
    <row r="2" spans="1:44" hidden="1"/>
    <row r="3" spans="1:44" ht="15" hidden="1">
      <c r="A3" s="368" t="s">
        <v>88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44" ht="15">
      <c r="A4" s="81"/>
      <c r="B4" s="81"/>
      <c r="C4" s="81"/>
      <c r="D4" s="81"/>
      <c r="E4" s="81"/>
      <c r="F4" s="81"/>
      <c r="G4" s="81"/>
      <c r="H4" s="81"/>
      <c r="I4" s="81"/>
      <c r="J4" s="81"/>
      <c r="K4" s="69" t="s">
        <v>267</v>
      </c>
      <c r="L4" s="18"/>
      <c r="M4" s="18"/>
      <c r="N4" s="18"/>
      <c r="O4" s="18"/>
      <c r="P4" s="18"/>
      <c r="Q4" s="18"/>
      <c r="R4" s="18"/>
      <c r="S4" s="18"/>
    </row>
    <row r="5" spans="1:44" ht="15">
      <c r="A5" s="81"/>
      <c r="B5" s="81"/>
      <c r="C5" s="81"/>
      <c r="D5" s="81"/>
      <c r="E5" s="81"/>
      <c r="F5" s="81"/>
      <c r="G5" s="81"/>
      <c r="H5" s="81"/>
      <c r="I5" s="81"/>
      <c r="J5" s="81"/>
      <c r="K5" s="69"/>
      <c r="L5" s="18"/>
      <c r="M5" s="18"/>
      <c r="N5" s="18"/>
      <c r="O5" s="18"/>
      <c r="P5" s="18"/>
      <c r="Q5" s="18"/>
      <c r="R5" s="18"/>
      <c r="S5" s="18"/>
    </row>
    <row r="6" spans="1:44">
      <c r="A6" s="370" t="s">
        <v>89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18"/>
      <c r="M6" s="18"/>
      <c r="N6" s="18"/>
      <c r="O6" s="18"/>
      <c r="P6" s="18"/>
      <c r="Q6" s="18"/>
      <c r="R6" s="18"/>
      <c r="S6" s="18"/>
    </row>
    <row r="7" spans="1:44" ht="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18"/>
      <c r="M7" s="18"/>
      <c r="N7" s="18"/>
      <c r="O7" s="58"/>
      <c r="P7" s="58"/>
      <c r="Q7" s="58"/>
      <c r="R7" s="58"/>
      <c r="S7" s="58"/>
      <c r="T7" s="18"/>
      <c r="U7" s="18"/>
    </row>
    <row r="8" spans="1:44" s="24" customFormat="1" ht="15">
      <c r="A8" s="369" t="s">
        <v>268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82"/>
      <c r="P8" s="82"/>
      <c r="Q8" s="82"/>
      <c r="R8" s="82"/>
      <c r="S8" s="82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ht="12.75" customHeight="1">
      <c r="A9" s="367" t="s">
        <v>58</v>
      </c>
      <c r="B9" s="367" t="s">
        <v>90</v>
      </c>
      <c r="C9" s="367" t="s">
        <v>91</v>
      </c>
      <c r="D9" s="367"/>
      <c r="E9" s="367"/>
      <c r="F9" s="367"/>
      <c r="G9" s="367" t="s">
        <v>92</v>
      </c>
      <c r="H9" s="367"/>
      <c r="I9" s="367"/>
      <c r="J9" s="367"/>
      <c r="K9" s="367" t="s">
        <v>93</v>
      </c>
      <c r="L9" s="367"/>
      <c r="M9" s="367"/>
      <c r="N9" s="367"/>
      <c r="O9" s="367" t="s">
        <v>94</v>
      </c>
      <c r="P9" s="367"/>
      <c r="Q9" s="367"/>
      <c r="R9" s="367"/>
      <c r="S9" s="367" t="s">
        <v>95</v>
      </c>
    </row>
    <row r="10" spans="1:44" ht="117.75" customHeight="1">
      <c r="A10" s="367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</row>
    <row r="11" spans="1:44" ht="114.75" customHeight="1">
      <c r="A11" s="367"/>
      <c r="B11" s="367"/>
      <c r="C11" s="63" t="s">
        <v>96</v>
      </c>
      <c r="D11" s="63" t="s">
        <v>97</v>
      </c>
      <c r="E11" s="63" t="s">
        <v>98</v>
      </c>
      <c r="F11" s="63" t="s">
        <v>99</v>
      </c>
      <c r="G11" s="63" t="s">
        <v>96</v>
      </c>
      <c r="H11" s="63" t="s">
        <v>97</v>
      </c>
      <c r="I11" s="63" t="s">
        <v>98</v>
      </c>
      <c r="J11" s="63" t="s">
        <v>99</v>
      </c>
      <c r="K11" s="63" t="s">
        <v>96</v>
      </c>
      <c r="L11" s="63" t="s">
        <v>97</v>
      </c>
      <c r="M11" s="63" t="s">
        <v>98</v>
      </c>
      <c r="N11" s="63" t="s">
        <v>99</v>
      </c>
      <c r="O11" s="63" t="s">
        <v>96</v>
      </c>
      <c r="P11" s="63" t="s">
        <v>97</v>
      </c>
      <c r="Q11" s="63" t="s">
        <v>98</v>
      </c>
      <c r="R11" s="63" t="s">
        <v>99</v>
      </c>
      <c r="S11" s="367"/>
    </row>
    <row r="12" spans="1:44" s="18" customFormat="1" ht="23.25" customHeight="1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  <c r="Q12" s="63">
        <v>17</v>
      </c>
      <c r="R12" s="63">
        <v>18</v>
      </c>
      <c r="S12" s="63">
        <v>19</v>
      </c>
    </row>
    <row r="13" spans="1:44" s="18" customFormat="1" ht="15">
      <c r="A13" s="106">
        <v>1</v>
      </c>
      <c r="B13" s="107" t="s">
        <v>100</v>
      </c>
      <c r="C13" s="107"/>
      <c r="D13" s="107"/>
      <c r="E13" s="106">
        <v>0.1384</v>
      </c>
      <c r="F13" s="106">
        <v>0.1336</v>
      </c>
      <c r="G13" s="106"/>
      <c r="H13" s="106"/>
      <c r="I13" s="106">
        <v>9.0399999999999994E-2</v>
      </c>
      <c r="J13" s="106">
        <v>7.8899999999999998E-2</v>
      </c>
      <c r="K13" s="106"/>
      <c r="L13" s="106"/>
      <c r="M13" s="106">
        <v>0</v>
      </c>
      <c r="N13" s="106">
        <v>1.77E-2</v>
      </c>
      <c r="O13" s="106"/>
      <c r="P13" s="106"/>
      <c r="Q13" s="106">
        <v>0</v>
      </c>
      <c r="R13" s="106">
        <v>6.7000000000000002E-3</v>
      </c>
      <c r="S13" s="106">
        <v>0</v>
      </c>
    </row>
    <row r="14" spans="1:44" s="18" customFormat="1" ht="15">
      <c r="A14" s="106">
        <v>2</v>
      </c>
      <c r="B14" s="107" t="s">
        <v>269</v>
      </c>
      <c r="C14" s="107"/>
      <c r="D14" s="107"/>
      <c r="E14" s="106">
        <v>2.0659999999999998</v>
      </c>
      <c r="F14" s="106">
        <v>2.0379999999999998</v>
      </c>
      <c r="G14" s="106"/>
      <c r="H14" s="106"/>
      <c r="I14" s="106">
        <v>0.93720000000000003</v>
      </c>
      <c r="J14" s="106">
        <v>0.99680000000000002</v>
      </c>
      <c r="K14" s="106"/>
      <c r="L14" s="106"/>
      <c r="M14" s="106">
        <v>1.2472000000000001</v>
      </c>
      <c r="N14" s="106">
        <v>1.3193999999999999</v>
      </c>
      <c r="O14" s="106"/>
      <c r="P14" s="106"/>
      <c r="Q14" s="106">
        <v>0.3256</v>
      </c>
      <c r="R14" s="106">
        <v>0.38890000000000002</v>
      </c>
      <c r="S14" s="106">
        <v>0</v>
      </c>
    </row>
    <row r="15" spans="1:44" s="18" customFormat="1" ht="15">
      <c r="A15" s="106">
        <v>3</v>
      </c>
      <c r="B15" s="107" t="s">
        <v>101</v>
      </c>
      <c r="C15" s="107"/>
      <c r="D15" s="107"/>
      <c r="E15" s="106">
        <v>1.1299999999999999E-2</v>
      </c>
      <c r="F15" s="106">
        <v>0.46050000000000002</v>
      </c>
      <c r="G15" s="106"/>
      <c r="H15" s="106"/>
      <c r="I15" s="106">
        <v>5.8999999999999999E-3</v>
      </c>
      <c r="J15" s="106">
        <v>0.1847</v>
      </c>
      <c r="K15" s="106"/>
      <c r="L15" s="106"/>
      <c r="M15" s="106">
        <v>3.4700000000000002E-2</v>
      </c>
      <c r="N15" s="106">
        <v>0.57550000000000001</v>
      </c>
      <c r="O15" s="106"/>
      <c r="P15" s="106"/>
      <c r="Q15" s="106">
        <v>1.38E-2</v>
      </c>
      <c r="R15" s="106">
        <v>0.30009999999999998</v>
      </c>
      <c r="S15" s="106">
        <v>0</v>
      </c>
    </row>
    <row r="16" spans="1:44" s="18" customFormat="1" ht="15">
      <c r="A16" s="106">
        <v>4</v>
      </c>
      <c r="B16" s="107" t="s">
        <v>102</v>
      </c>
      <c r="C16" s="107"/>
      <c r="D16" s="107"/>
      <c r="E16" s="106">
        <v>1.3599999999999999E-2</v>
      </c>
      <c r="F16" s="106">
        <v>0.18429999999999999</v>
      </c>
      <c r="G16" s="106"/>
      <c r="H16" s="106"/>
      <c r="I16" s="106">
        <v>1.0999999999999999E-2</v>
      </c>
      <c r="J16" s="106">
        <v>0.111</v>
      </c>
      <c r="K16" s="106"/>
      <c r="L16" s="106"/>
      <c r="M16" s="106">
        <v>0.55200000000000005</v>
      </c>
      <c r="N16" s="106">
        <v>3.0491000000000001</v>
      </c>
      <c r="O16" s="106"/>
      <c r="P16" s="106"/>
      <c r="Q16" s="106">
        <v>0.19969999999999999</v>
      </c>
      <c r="R16" s="106">
        <v>0.6694</v>
      </c>
      <c r="S16" s="106">
        <v>0</v>
      </c>
    </row>
    <row r="17" spans="1:19" s="18" customFormat="1" ht="30">
      <c r="A17" s="106">
        <v>5</v>
      </c>
      <c r="B17" s="107" t="s">
        <v>103</v>
      </c>
      <c r="C17" s="107"/>
      <c r="D17" s="107"/>
      <c r="E17" s="106">
        <v>0.78820000000000001</v>
      </c>
      <c r="F17" s="106">
        <v>0.94120000000000004</v>
      </c>
      <c r="G17" s="106"/>
      <c r="H17" s="106"/>
      <c r="I17" s="106">
        <v>0.36509999999999998</v>
      </c>
      <c r="J17" s="106">
        <v>0.46589999999999998</v>
      </c>
      <c r="K17" s="106"/>
      <c r="L17" s="106"/>
      <c r="M17" s="106">
        <v>0.50470000000000004</v>
      </c>
      <c r="N17" s="106">
        <v>0.76219999999999999</v>
      </c>
      <c r="O17" s="106"/>
      <c r="P17" s="106"/>
      <c r="Q17" s="106">
        <v>0.1389</v>
      </c>
      <c r="R17" s="106">
        <v>0.2243</v>
      </c>
      <c r="S17" s="106">
        <v>0</v>
      </c>
    </row>
    <row r="18" spans="1:19" s="22" customFormat="1" ht="18.75">
      <c r="B18" s="23"/>
    </row>
  </sheetData>
  <mergeCells count="10">
    <mergeCell ref="S9:S11"/>
    <mergeCell ref="A3:K3"/>
    <mergeCell ref="A8:N8"/>
    <mergeCell ref="A9:A11"/>
    <mergeCell ref="B9:B11"/>
    <mergeCell ref="C9:F10"/>
    <mergeCell ref="G9:J10"/>
    <mergeCell ref="K9:N10"/>
    <mergeCell ref="O9:R10"/>
    <mergeCell ref="A6:K6"/>
  </mergeCells>
  <pageMargins left="0.7" right="0.7" top="0.75" bottom="0.75" header="0.3" footer="0.3"/>
  <pageSetup paperSize="9" scale="53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zoomScale="70" zoomScaleNormal="70" workbookViewId="0">
      <pane xSplit="2" ySplit="9" topLeftCell="C10" activePane="bottomRight" state="frozen"/>
      <selection activeCell="J22" sqref="J22"/>
      <selection pane="topRight"/>
      <selection pane="bottomLeft"/>
      <selection pane="bottomRight" activeCell="O16" sqref="O16"/>
    </sheetView>
  </sheetViews>
  <sheetFormatPr defaultRowHeight="12.75"/>
  <cols>
    <col min="1" max="1" width="9.140625" style="18"/>
    <col min="2" max="2" width="49.5703125" style="18" bestFit="1" customWidth="1"/>
    <col min="3" max="9" width="9.7109375" style="18" customWidth="1"/>
    <col min="10" max="10" width="13.140625" style="18" customWidth="1"/>
    <col min="11" max="19" width="9.7109375" style="18" customWidth="1"/>
    <col min="20" max="25" width="9.7109375" customWidth="1"/>
  </cols>
  <sheetData>
    <row r="1" spans="1:26" ht="15.75" customHeight="1">
      <c r="K1" s="374" t="s">
        <v>104</v>
      </c>
      <c r="L1" s="374"/>
      <c r="M1" s="374"/>
      <c r="N1" s="374"/>
      <c r="O1" s="374"/>
      <c r="T1" s="18"/>
      <c r="U1" s="18"/>
      <c r="V1" s="18"/>
      <c r="W1" s="18"/>
      <c r="X1" s="18"/>
      <c r="Y1" s="18"/>
      <c r="Z1" s="18"/>
    </row>
    <row r="2" spans="1:26">
      <c r="T2" s="18"/>
      <c r="U2" s="18"/>
      <c r="V2" s="18"/>
      <c r="W2" s="18"/>
      <c r="X2" s="18"/>
      <c r="Y2" s="18"/>
      <c r="Z2" s="18"/>
    </row>
    <row r="3" spans="1:26" ht="15">
      <c r="A3" s="25" t="s">
        <v>105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18"/>
      <c r="U3" s="18"/>
      <c r="V3" s="18"/>
      <c r="W3" s="18"/>
      <c r="X3" s="18"/>
      <c r="Y3" s="18"/>
      <c r="Z3" s="18"/>
    </row>
    <row r="4" spans="1:26" ht="15">
      <c r="A4" s="67"/>
      <c r="T4" s="18"/>
      <c r="U4" s="18"/>
      <c r="V4" s="18"/>
      <c r="W4" s="18"/>
      <c r="X4" s="18"/>
      <c r="Y4" s="18"/>
      <c r="Z4" s="18"/>
    </row>
    <row r="5" spans="1:26" ht="15">
      <c r="A5" s="368" t="s">
        <v>106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T5" s="18"/>
      <c r="U5" s="18"/>
      <c r="V5" s="18"/>
      <c r="W5" s="18"/>
      <c r="X5" s="18"/>
      <c r="Y5" s="18"/>
      <c r="Z5" s="18"/>
    </row>
    <row r="6" spans="1:26" ht="15.75" thickBot="1">
      <c r="A6" s="29"/>
      <c r="T6" s="18"/>
      <c r="U6" s="18"/>
      <c r="V6" s="18"/>
      <c r="W6" s="18"/>
      <c r="X6" s="18"/>
      <c r="Y6" s="18"/>
      <c r="Z6" s="18"/>
    </row>
    <row r="7" spans="1:26" ht="15.75" customHeight="1" thickBot="1">
      <c r="A7" s="371" t="s">
        <v>58</v>
      </c>
      <c r="B7" s="371" t="s">
        <v>59</v>
      </c>
      <c r="C7" s="375" t="s">
        <v>107</v>
      </c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7"/>
      <c r="W7" s="378" t="s">
        <v>5</v>
      </c>
      <c r="X7" s="379"/>
      <c r="Y7" s="380"/>
      <c r="Z7" s="18"/>
    </row>
    <row r="8" spans="1:26" ht="60" customHeight="1" thickBot="1">
      <c r="A8" s="372"/>
      <c r="B8" s="372"/>
      <c r="C8" s="384" t="s">
        <v>108</v>
      </c>
      <c r="D8" s="385"/>
      <c r="E8" s="385"/>
      <c r="F8" s="386"/>
      <c r="G8" s="387" t="s">
        <v>109</v>
      </c>
      <c r="H8" s="385"/>
      <c r="I8" s="385"/>
      <c r="J8" s="388"/>
      <c r="K8" s="384" t="s">
        <v>110</v>
      </c>
      <c r="L8" s="385"/>
      <c r="M8" s="385"/>
      <c r="N8" s="386"/>
      <c r="O8" s="387" t="s">
        <v>111</v>
      </c>
      <c r="P8" s="385"/>
      <c r="Q8" s="385"/>
      <c r="R8" s="388"/>
      <c r="S8" s="384" t="s">
        <v>112</v>
      </c>
      <c r="T8" s="385"/>
      <c r="U8" s="385"/>
      <c r="V8" s="386"/>
      <c r="W8" s="381"/>
      <c r="X8" s="382"/>
      <c r="Y8" s="383"/>
      <c r="Z8" s="18"/>
    </row>
    <row r="9" spans="1:26" ht="90.75" thickBot="1">
      <c r="A9" s="373"/>
      <c r="B9" s="373"/>
      <c r="C9" s="304">
        <v>2023</v>
      </c>
      <c r="D9" s="305">
        <v>2024</v>
      </c>
      <c r="E9" s="305">
        <v>2025</v>
      </c>
      <c r="F9" s="235" t="s">
        <v>113</v>
      </c>
      <c r="G9" s="306">
        <v>2023</v>
      </c>
      <c r="H9" s="305">
        <v>2024</v>
      </c>
      <c r="I9" s="305">
        <v>2025</v>
      </c>
      <c r="J9" s="244" t="s">
        <v>113</v>
      </c>
      <c r="K9" s="304">
        <v>2023</v>
      </c>
      <c r="L9" s="305">
        <v>2024</v>
      </c>
      <c r="M9" s="305">
        <v>2025</v>
      </c>
      <c r="N9" s="235" t="s">
        <v>113</v>
      </c>
      <c r="O9" s="306">
        <v>2023</v>
      </c>
      <c r="P9" s="305">
        <v>2024</v>
      </c>
      <c r="Q9" s="305">
        <v>2025</v>
      </c>
      <c r="R9" s="244" t="s">
        <v>113</v>
      </c>
      <c r="S9" s="304">
        <v>2023</v>
      </c>
      <c r="T9" s="305">
        <v>2024</v>
      </c>
      <c r="U9" s="305">
        <v>2025</v>
      </c>
      <c r="V9" s="235" t="s">
        <v>113</v>
      </c>
      <c r="W9" s="306">
        <v>2023</v>
      </c>
      <c r="X9" s="305">
        <v>2024</v>
      </c>
      <c r="Y9" s="235">
        <v>2025</v>
      </c>
      <c r="Z9" s="18"/>
    </row>
    <row r="10" spans="1:26" ht="15">
      <c r="A10" s="311">
        <v>1</v>
      </c>
      <c r="B10" s="312">
        <v>2</v>
      </c>
      <c r="C10" s="297">
        <v>3</v>
      </c>
      <c r="D10" s="298">
        <v>4</v>
      </c>
      <c r="E10" s="298">
        <v>5</v>
      </c>
      <c r="F10" s="309">
        <v>6</v>
      </c>
      <c r="G10" s="308">
        <v>7</v>
      </c>
      <c r="H10" s="298">
        <v>8</v>
      </c>
      <c r="I10" s="298">
        <v>9</v>
      </c>
      <c r="J10" s="299">
        <v>10</v>
      </c>
      <c r="K10" s="297">
        <v>11</v>
      </c>
      <c r="L10" s="298">
        <v>12</v>
      </c>
      <c r="M10" s="298">
        <v>13</v>
      </c>
      <c r="N10" s="309">
        <v>14</v>
      </c>
      <c r="O10" s="308">
        <v>15</v>
      </c>
      <c r="P10" s="298">
        <v>16</v>
      </c>
      <c r="Q10" s="298">
        <v>17</v>
      </c>
      <c r="R10" s="299">
        <v>18</v>
      </c>
      <c r="S10" s="297">
        <v>19</v>
      </c>
      <c r="T10" s="298">
        <v>20</v>
      </c>
      <c r="U10" s="298">
        <v>21</v>
      </c>
      <c r="V10" s="309">
        <v>22</v>
      </c>
      <c r="W10" s="308">
        <v>23</v>
      </c>
      <c r="X10" s="298">
        <v>24</v>
      </c>
      <c r="Y10" s="307">
        <v>25</v>
      </c>
      <c r="Z10" s="18"/>
    </row>
    <row r="11" spans="1:26" ht="30.75" thickBot="1">
      <c r="A11" s="313">
        <v>1</v>
      </c>
      <c r="B11" s="314" t="s">
        <v>114</v>
      </c>
      <c r="C11" s="286">
        <v>1987</v>
      </c>
      <c r="D11" s="290">
        <v>1972</v>
      </c>
      <c r="E11" s="335">
        <v>1457</v>
      </c>
      <c r="F11" s="287">
        <f>(E11-D11)/D11</f>
        <v>-0.26115618661257606</v>
      </c>
      <c r="G11" s="288">
        <v>275</v>
      </c>
      <c r="H11" s="290">
        <v>278</v>
      </c>
      <c r="I11" s="335">
        <v>235</v>
      </c>
      <c r="J11" s="336">
        <f>(I11-H11)/H11</f>
        <v>-0.15467625899280577</v>
      </c>
      <c r="K11" s="286">
        <v>52</v>
      </c>
      <c r="L11" s="290">
        <v>48</v>
      </c>
      <c r="M11" s="335">
        <v>51</v>
      </c>
      <c r="N11" s="287">
        <f>(M11-L11)/L11</f>
        <v>6.25E-2</v>
      </c>
      <c r="O11" s="337">
        <v>7</v>
      </c>
      <c r="P11" s="338">
        <v>12</v>
      </c>
      <c r="Q11" s="335">
        <v>13</v>
      </c>
      <c r="R11" s="336">
        <f>(Q11-P11)/P11</f>
        <v>8.3333333333333329E-2</v>
      </c>
      <c r="S11" s="286" t="s">
        <v>115</v>
      </c>
      <c r="T11" s="290" t="s">
        <v>115</v>
      </c>
      <c r="U11" s="335" t="s">
        <v>115</v>
      </c>
      <c r="V11" s="289" t="s">
        <v>115</v>
      </c>
      <c r="W11" s="337">
        <v>2321</v>
      </c>
      <c r="X11" s="338">
        <v>2310</v>
      </c>
      <c r="Y11" s="339">
        <f>E11+I11+M11+Q11</f>
        <v>1756</v>
      </c>
      <c r="Z11" s="18"/>
    </row>
    <row r="12" spans="1:26" ht="60.75" thickBot="1">
      <c r="A12" s="291">
        <v>2</v>
      </c>
      <c r="B12" s="310" t="s">
        <v>116</v>
      </c>
      <c r="C12" s="315">
        <v>1987</v>
      </c>
      <c r="D12" s="316">
        <v>1924</v>
      </c>
      <c r="E12" s="316">
        <v>1406</v>
      </c>
      <c r="F12" s="317">
        <v>-0.29240060392551587</v>
      </c>
      <c r="G12" s="318">
        <v>275</v>
      </c>
      <c r="H12" s="316">
        <v>207</v>
      </c>
      <c r="I12" s="316">
        <v>220</v>
      </c>
      <c r="J12" s="319">
        <v>-0.2</v>
      </c>
      <c r="K12" s="315">
        <v>52</v>
      </c>
      <c r="L12" s="316">
        <v>32</v>
      </c>
      <c r="M12" s="316">
        <v>37</v>
      </c>
      <c r="N12" s="317">
        <v>-0.28846153846153844</v>
      </c>
      <c r="O12" s="318">
        <v>7</v>
      </c>
      <c r="P12" s="316">
        <v>9</v>
      </c>
      <c r="Q12" s="316">
        <v>9</v>
      </c>
      <c r="R12" s="319">
        <v>0.2857142857142857</v>
      </c>
      <c r="S12" s="315" t="s">
        <v>115</v>
      </c>
      <c r="T12" s="316" t="s">
        <v>115</v>
      </c>
      <c r="U12" s="293" t="s">
        <v>115</v>
      </c>
      <c r="V12" s="320" t="s">
        <v>115</v>
      </c>
      <c r="W12" s="318">
        <v>2321</v>
      </c>
      <c r="X12" s="316">
        <v>2172</v>
      </c>
      <c r="Y12" s="320">
        <v>1672</v>
      </c>
      <c r="Z12" s="18"/>
    </row>
    <row r="13" spans="1:26" ht="105">
      <c r="A13" s="275">
        <v>3</v>
      </c>
      <c r="B13" s="302" t="s">
        <v>117</v>
      </c>
      <c r="C13" s="283">
        <v>0</v>
      </c>
      <c r="D13" s="282">
        <v>0</v>
      </c>
      <c r="E13" s="282">
        <v>0</v>
      </c>
      <c r="F13" s="278">
        <v>0</v>
      </c>
      <c r="G13" s="281">
        <v>0</v>
      </c>
      <c r="H13" s="282">
        <v>0</v>
      </c>
      <c r="I13" s="282">
        <v>0</v>
      </c>
      <c r="J13" s="280">
        <v>0</v>
      </c>
      <c r="K13" s="283" t="s">
        <v>115</v>
      </c>
      <c r="L13" s="282" t="s">
        <v>115</v>
      </c>
      <c r="M13" s="282" t="s">
        <v>115</v>
      </c>
      <c r="N13" s="278" t="s">
        <v>115</v>
      </c>
      <c r="O13" s="281" t="s">
        <v>115</v>
      </c>
      <c r="P13" s="282">
        <v>9</v>
      </c>
      <c r="Q13" s="282" t="s">
        <v>115</v>
      </c>
      <c r="R13" s="340" t="s">
        <v>115</v>
      </c>
      <c r="S13" s="283" t="s">
        <v>115</v>
      </c>
      <c r="T13" s="282" t="s">
        <v>115</v>
      </c>
      <c r="U13" s="282" t="s">
        <v>115</v>
      </c>
      <c r="V13" s="284" t="s">
        <v>115</v>
      </c>
      <c r="W13" s="281" t="s">
        <v>115</v>
      </c>
      <c r="X13" s="282" t="s">
        <v>115</v>
      </c>
      <c r="Y13" s="284" t="s">
        <v>115</v>
      </c>
      <c r="Z13" s="18"/>
    </row>
    <row r="14" spans="1:26" ht="15">
      <c r="A14" s="268" t="s">
        <v>75</v>
      </c>
      <c r="B14" s="296" t="s">
        <v>118</v>
      </c>
      <c r="C14" s="294">
        <v>0</v>
      </c>
      <c r="D14" s="115"/>
      <c r="E14" s="130">
        <v>0</v>
      </c>
      <c r="F14" s="269">
        <v>0</v>
      </c>
      <c r="G14" s="271">
        <v>0</v>
      </c>
      <c r="H14" s="115">
        <v>0</v>
      </c>
      <c r="I14" s="130">
        <v>0</v>
      </c>
      <c r="J14" s="270">
        <v>0</v>
      </c>
      <c r="K14" s="294" t="s">
        <v>115</v>
      </c>
      <c r="L14" s="115" t="s">
        <v>115</v>
      </c>
      <c r="M14" s="115" t="s">
        <v>115</v>
      </c>
      <c r="N14" s="269" t="s">
        <v>115</v>
      </c>
      <c r="O14" s="271" t="s">
        <v>115</v>
      </c>
      <c r="P14" s="115" t="s">
        <v>115</v>
      </c>
      <c r="Q14" s="115" t="s">
        <v>115</v>
      </c>
      <c r="R14" s="300" t="s">
        <v>115</v>
      </c>
      <c r="S14" s="294" t="s">
        <v>115</v>
      </c>
      <c r="T14" s="115" t="s">
        <v>115</v>
      </c>
      <c r="U14" s="115" t="s">
        <v>115</v>
      </c>
      <c r="V14" s="272"/>
      <c r="W14" s="271" t="s">
        <v>115</v>
      </c>
      <c r="X14" s="115" t="s">
        <v>115</v>
      </c>
      <c r="Y14" s="272" t="s">
        <v>115</v>
      </c>
      <c r="Z14" s="18"/>
    </row>
    <row r="15" spans="1:26" ht="15.75" thickBot="1">
      <c r="A15" s="285" t="s">
        <v>76</v>
      </c>
      <c r="B15" s="303" t="s">
        <v>119</v>
      </c>
      <c r="C15" s="286" t="s">
        <v>115</v>
      </c>
      <c r="D15" s="290" t="s">
        <v>115</v>
      </c>
      <c r="E15" s="335">
        <v>0</v>
      </c>
      <c r="F15" s="287">
        <v>0</v>
      </c>
      <c r="G15" s="288" t="s">
        <v>115</v>
      </c>
      <c r="H15" s="290" t="s">
        <v>115</v>
      </c>
      <c r="I15" s="335">
        <v>0</v>
      </c>
      <c r="J15" s="336" t="s">
        <v>115</v>
      </c>
      <c r="K15" s="286" t="s">
        <v>115</v>
      </c>
      <c r="L15" s="290" t="s">
        <v>115</v>
      </c>
      <c r="M15" s="290" t="s">
        <v>115</v>
      </c>
      <c r="N15" s="287" t="s">
        <v>115</v>
      </c>
      <c r="O15" s="288" t="s">
        <v>115</v>
      </c>
      <c r="P15" s="290" t="s">
        <v>115</v>
      </c>
      <c r="Q15" s="290" t="s">
        <v>115</v>
      </c>
      <c r="R15" s="341" t="s">
        <v>115</v>
      </c>
      <c r="S15" s="286" t="s">
        <v>115</v>
      </c>
      <c r="T15" s="290" t="s">
        <v>115</v>
      </c>
      <c r="U15" s="290" t="s">
        <v>115</v>
      </c>
      <c r="V15" s="289"/>
      <c r="W15" s="288" t="s">
        <v>115</v>
      </c>
      <c r="X15" s="290" t="s">
        <v>115</v>
      </c>
      <c r="Y15" s="289" t="s">
        <v>115</v>
      </c>
      <c r="Z15" s="18"/>
    </row>
    <row r="16" spans="1:26" ht="60.75" thickBot="1">
      <c r="A16" s="291">
        <v>4</v>
      </c>
      <c r="B16" s="310" t="s">
        <v>120</v>
      </c>
      <c r="C16" s="315">
        <v>9</v>
      </c>
      <c r="D16" s="316">
        <v>9</v>
      </c>
      <c r="E16" s="316">
        <v>9</v>
      </c>
      <c r="F16" s="317">
        <v>0</v>
      </c>
      <c r="G16" s="318">
        <v>8</v>
      </c>
      <c r="H16" s="316">
        <v>8</v>
      </c>
      <c r="I16" s="316">
        <v>8</v>
      </c>
      <c r="J16" s="319">
        <v>0</v>
      </c>
      <c r="K16" s="315">
        <v>10</v>
      </c>
      <c r="L16" s="316">
        <v>10</v>
      </c>
      <c r="M16" s="316">
        <v>10</v>
      </c>
      <c r="N16" s="317">
        <v>0</v>
      </c>
      <c r="O16" s="318">
        <v>12.5</v>
      </c>
      <c r="P16" s="316">
        <v>11</v>
      </c>
      <c r="Q16" s="316">
        <v>11</v>
      </c>
      <c r="R16" s="319">
        <v>-0.12</v>
      </c>
      <c r="S16" s="329" t="s">
        <v>115</v>
      </c>
      <c r="T16" s="293" t="s">
        <v>115</v>
      </c>
      <c r="U16" s="293" t="s">
        <v>115</v>
      </c>
      <c r="V16" s="330"/>
      <c r="W16" s="318">
        <v>9</v>
      </c>
      <c r="X16" s="192"/>
      <c r="Y16" s="331"/>
      <c r="Z16" s="18"/>
    </row>
    <row r="17" spans="1:26" ht="45.75" thickBot="1">
      <c r="A17" s="333">
        <v>5</v>
      </c>
      <c r="B17" s="334" t="s">
        <v>121</v>
      </c>
      <c r="C17" s="342">
        <v>1567</v>
      </c>
      <c r="D17" s="343">
        <v>1760</v>
      </c>
      <c r="E17" s="343">
        <v>1393</v>
      </c>
      <c r="F17" s="344">
        <v>-0.11104020421186982</v>
      </c>
      <c r="G17" s="345">
        <v>177</v>
      </c>
      <c r="H17" s="343">
        <v>207</v>
      </c>
      <c r="I17" s="343">
        <v>334</v>
      </c>
      <c r="J17" s="346">
        <v>0.88700564971751417</v>
      </c>
      <c r="K17" s="342">
        <v>25</v>
      </c>
      <c r="L17" s="343">
        <v>25</v>
      </c>
      <c r="M17" s="343">
        <v>19</v>
      </c>
      <c r="N17" s="344">
        <v>-0.24</v>
      </c>
      <c r="O17" s="345">
        <v>2</v>
      </c>
      <c r="P17" s="343">
        <v>9</v>
      </c>
      <c r="Q17" s="343">
        <v>3</v>
      </c>
      <c r="R17" s="346">
        <v>0.5</v>
      </c>
      <c r="S17" s="342" t="s">
        <v>115</v>
      </c>
      <c r="T17" s="343" t="s">
        <v>115</v>
      </c>
      <c r="U17" s="343" t="s">
        <v>115</v>
      </c>
      <c r="V17" s="347"/>
      <c r="W17" s="345">
        <v>1771</v>
      </c>
      <c r="X17" s="343">
        <v>2001</v>
      </c>
      <c r="Y17" s="347">
        <v>1749</v>
      </c>
      <c r="Z17" s="38"/>
    </row>
    <row r="18" spans="1:26" ht="45.75" thickBot="1">
      <c r="A18" s="291">
        <v>6</v>
      </c>
      <c r="B18" s="310" t="s">
        <v>122</v>
      </c>
      <c r="C18" s="315">
        <v>1709</v>
      </c>
      <c r="D18" s="316">
        <v>1692</v>
      </c>
      <c r="E18" s="316">
        <v>1370</v>
      </c>
      <c r="F18" s="317">
        <v>-0.19836161497952018</v>
      </c>
      <c r="G18" s="332">
        <v>201</v>
      </c>
      <c r="H18" s="293">
        <v>162</v>
      </c>
      <c r="I18" s="316">
        <v>185</v>
      </c>
      <c r="J18" s="319">
        <v>-7.9601990049751242E-2</v>
      </c>
      <c r="K18" s="329">
        <v>9</v>
      </c>
      <c r="L18" s="293">
        <v>25</v>
      </c>
      <c r="M18" s="316">
        <v>19</v>
      </c>
      <c r="N18" s="317">
        <v>1.1111111111111112</v>
      </c>
      <c r="O18" s="318">
        <v>1</v>
      </c>
      <c r="P18" s="316">
        <v>3</v>
      </c>
      <c r="Q18" s="316">
        <v>3</v>
      </c>
      <c r="R18" s="319">
        <v>2</v>
      </c>
      <c r="S18" s="329" t="s">
        <v>115</v>
      </c>
      <c r="T18" s="293" t="s">
        <v>115</v>
      </c>
      <c r="U18" s="293" t="s">
        <v>115</v>
      </c>
      <c r="V18" s="330"/>
      <c r="W18" s="318">
        <v>1920</v>
      </c>
      <c r="X18" s="316">
        <v>1882</v>
      </c>
      <c r="Y18" s="330">
        <v>1577</v>
      </c>
      <c r="Z18" s="18"/>
    </row>
    <row r="19" spans="1:26" ht="90">
      <c r="A19" s="275">
        <v>7</v>
      </c>
      <c r="B19" s="302" t="s">
        <v>123</v>
      </c>
      <c r="C19" s="276">
        <v>3</v>
      </c>
      <c r="D19" s="277">
        <v>0</v>
      </c>
      <c r="E19" s="348">
        <v>0</v>
      </c>
      <c r="F19" s="278">
        <v>-1</v>
      </c>
      <c r="G19" s="279">
        <v>0</v>
      </c>
      <c r="H19" s="277">
        <v>0</v>
      </c>
      <c r="I19" s="348">
        <v>0</v>
      </c>
      <c r="J19" s="280">
        <v>0</v>
      </c>
      <c r="K19" s="276">
        <v>0</v>
      </c>
      <c r="L19" s="277">
        <v>0</v>
      </c>
      <c r="M19" s="348">
        <v>0</v>
      </c>
      <c r="N19" s="278">
        <v>0</v>
      </c>
      <c r="O19" s="279">
        <v>0</v>
      </c>
      <c r="P19" s="277">
        <v>0</v>
      </c>
      <c r="Q19" s="348">
        <v>0</v>
      </c>
      <c r="R19" s="280">
        <v>0</v>
      </c>
      <c r="S19" s="283" t="s">
        <v>115</v>
      </c>
      <c r="T19" s="282" t="s">
        <v>115</v>
      </c>
      <c r="U19" s="282" t="s">
        <v>115</v>
      </c>
      <c r="V19" s="284"/>
      <c r="W19" s="281">
        <v>3</v>
      </c>
      <c r="X19" s="282">
        <v>0</v>
      </c>
      <c r="Y19" s="284">
        <v>0</v>
      </c>
      <c r="Z19" s="18"/>
    </row>
    <row r="20" spans="1:26" ht="15">
      <c r="A20" s="268" t="s">
        <v>124</v>
      </c>
      <c r="B20" s="296" t="s">
        <v>118</v>
      </c>
      <c r="C20" s="273">
        <v>3</v>
      </c>
      <c r="D20" s="210">
        <v>0</v>
      </c>
      <c r="E20" s="130">
        <v>0</v>
      </c>
      <c r="F20" s="269">
        <v>-1</v>
      </c>
      <c r="G20" s="274">
        <v>0</v>
      </c>
      <c r="H20" s="210">
        <v>0</v>
      </c>
      <c r="I20" s="130">
        <v>0</v>
      </c>
      <c r="J20" s="270">
        <v>0</v>
      </c>
      <c r="K20" s="273">
        <v>0</v>
      </c>
      <c r="L20" s="210">
        <v>0</v>
      </c>
      <c r="M20" s="130">
        <v>0</v>
      </c>
      <c r="N20" s="269">
        <v>0</v>
      </c>
      <c r="O20" s="274">
        <v>0</v>
      </c>
      <c r="P20" s="210">
        <v>0</v>
      </c>
      <c r="Q20" s="130">
        <v>0</v>
      </c>
      <c r="R20" s="270">
        <v>0</v>
      </c>
      <c r="S20" s="273" t="s">
        <v>115</v>
      </c>
      <c r="T20" s="115" t="s">
        <v>115</v>
      </c>
      <c r="U20" s="115" t="s">
        <v>115</v>
      </c>
      <c r="V20" s="301"/>
      <c r="W20" s="271">
        <v>3</v>
      </c>
      <c r="X20" s="115">
        <v>0</v>
      </c>
      <c r="Y20" s="272">
        <v>0</v>
      </c>
      <c r="Z20" s="18"/>
    </row>
    <row r="21" spans="1:26" ht="15.75" thickBot="1">
      <c r="A21" s="285" t="s">
        <v>125</v>
      </c>
      <c r="B21" s="303" t="s">
        <v>126</v>
      </c>
      <c r="C21" s="349"/>
      <c r="D21" s="350">
        <v>0</v>
      </c>
      <c r="E21" s="335">
        <v>0</v>
      </c>
      <c r="F21" s="287">
        <v>0</v>
      </c>
      <c r="G21" s="351">
        <v>0</v>
      </c>
      <c r="H21" s="350">
        <v>0</v>
      </c>
      <c r="I21" s="335">
        <v>0</v>
      </c>
      <c r="J21" s="336">
        <v>0</v>
      </c>
      <c r="K21" s="349">
        <v>0</v>
      </c>
      <c r="L21" s="350">
        <v>0</v>
      </c>
      <c r="M21" s="335">
        <v>0</v>
      </c>
      <c r="N21" s="287">
        <v>0</v>
      </c>
      <c r="O21" s="351">
        <v>0</v>
      </c>
      <c r="P21" s="350">
        <v>0</v>
      </c>
      <c r="Q21" s="335">
        <v>0</v>
      </c>
      <c r="R21" s="336">
        <v>0</v>
      </c>
      <c r="S21" s="349" t="s">
        <v>115</v>
      </c>
      <c r="T21" s="290" t="s">
        <v>115</v>
      </c>
      <c r="U21" s="290" t="s">
        <v>115</v>
      </c>
      <c r="V21" s="352"/>
      <c r="W21" s="288">
        <v>0</v>
      </c>
      <c r="X21" s="290">
        <v>0</v>
      </c>
      <c r="Y21" s="289">
        <v>0</v>
      </c>
      <c r="Z21" s="18"/>
    </row>
    <row r="22" spans="1:26" ht="45.75" thickBot="1">
      <c r="A22" s="292">
        <v>8</v>
      </c>
      <c r="B22" s="321" t="s">
        <v>127</v>
      </c>
      <c r="C22" s="322">
        <v>218</v>
      </c>
      <c r="D22" s="323">
        <v>129</v>
      </c>
      <c r="E22" s="323">
        <v>91</v>
      </c>
      <c r="F22" s="324">
        <v>-0.58256880733944949</v>
      </c>
      <c r="G22" s="325">
        <v>294</v>
      </c>
      <c r="H22" s="323">
        <v>170</v>
      </c>
      <c r="I22" s="323">
        <v>171</v>
      </c>
      <c r="J22" s="326">
        <v>-0.41836734693877553</v>
      </c>
      <c r="K22" s="322">
        <v>215</v>
      </c>
      <c r="L22" s="323">
        <v>92</v>
      </c>
      <c r="M22" s="323">
        <v>349</v>
      </c>
      <c r="N22" s="324">
        <v>0.62325581395348839</v>
      </c>
      <c r="O22" s="325">
        <v>202</v>
      </c>
      <c r="P22" s="323">
        <v>557</v>
      </c>
      <c r="Q22" s="323">
        <v>511</v>
      </c>
      <c r="R22" s="326">
        <v>1.5297029702970297</v>
      </c>
      <c r="S22" s="322" t="s">
        <v>115</v>
      </c>
      <c r="T22" s="295" t="s">
        <v>115</v>
      </c>
      <c r="U22" s="295" t="s">
        <v>115</v>
      </c>
      <c r="V22" s="327"/>
      <c r="W22" s="325">
        <v>289</v>
      </c>
      <c r="X22" s="323">
        <v>289</v>
      </c>
      <c r="Y22" s="328"/>
      <c r="Z22" s="18"/>
    </row>
    <row r="23" spans="1:26" ht="15">
      <c r="F23" s="59"/>
    </row>
    <row r="24" spans="1:26" ht="15">
      <c r="F24" s="59"/>
    </row>
    <row r="25" spans="1:26" ht="15">
      <c r="F25" s="60"/>
    </row>
    <row r="26" spans="1:26" ht="15">
      <c r="F26" s="60"/>
    </row>
    <row r="27" spans="1:26" ht="15">
      <c r="F27" s="60"/>
    </row>
    <row r="28" spans="1:26" ht="15">
      <c r="F28" s="61"/>
    </row>
    <row r="29" spans="1:26">
      <c r="F29" s="58"/>
    </row>
  </sheetData>
  <mergeCells count="11">
    <mergeCell ref="W7:Y8"/>
    <mergeCell ref="C8:F8"/>
    <mergeCell ref="G8:J8"/>
    <mergeCell ref="K8:N8"/>
    <mergeCell ref="O8:R8"/>
    <mergeCell ref="S8:V8"/>
    <mergeCell ref="A7:A9"/>
    <mergeCell ref="B7:B9"/>
    <mergeCell ref="K1:O1"/>
    <mergeCell ref="A5:R5"/>
    <mergeCell ref="C7:V7"/>
  </mergeCells>
  <pageMargins left="0.7" right="0.7" top="0.75" bottom="0.75" header="0.3" footer="0.3"/>
  <pageSetup paperSize="9" scale="37" fitToWidth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R32"/>
  <sheetViews>
    <sheetView topLeftCell="A10" workbookViewId="0">
      <selection activeCell="F35" sqref="F35"/>
    </sheetView>
  </sheetViews>
  <sheetFormatPr defaultRowHeight="12.75"/>
  <cols>
    <col min="13" max="13" width="6.5703125" bestFit="1" customWidth="1"/>
    <col min="14" max="18" width="9.140625" hidden="1" bestFit="1" customWidth="1"/>
  </cols>
  <sheetData>
    <row r="2" spans="1:18">
      <c r="B2" s="370" t="s">
        <v>128</v>
      </c>
      <c r="C2" s="370"/>
      <c r="D2" s="370"/>
      <c r="E2" s="370"/>
      <c r="F2" s="370"/>
      <c r="G2" s="370"/>
      <c r="H2" s="370"/>
      <c r="I2" s="370"/>
      <c r="J2" s="370"/>
      <c r="K2" s="370"/>
    </row>
    <row r="3" spans="1:18" ht="40.5" customHeight="1">
      <c r="A3" s="18"/>
      <c r="B3" s="389" t="s">
        <v>129</v>
      </c>
      <c r="C3" s="389"/>
      <c r="D3" s="389"/>
      <c r="E3" s="389"/>
      <c r="F3" s="389"/>
      <c r="G3" s="389"/>
      <c r="H3" s="389"/>
      <c r="I3" s="389"/>
      <c r="J3" s="389"/>
      <c r="K3" s="389"/>
    </row>
    <row r="5" spans="1:18">
      <c r="A5" t="s">
        <v>130</v>
      </c>
    </row>
    <row r="6" spans="1:18" ht="15" customHeight="1">
      <c r="A6" s="390" t="s">
        <v>131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</row>
    <row r="7" spans="1:18" ht="12.75" customHeight="1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</row>
    <row r="8" spans="1:18">
      <c r="A8" s="390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</row>
    <row r="9" spans="1:18" ht="45" customHeight="1">
      <c r="A9" s="391" t="s">
        <v>132</v>
      </c>
      <c r="B9" s="392"/>
      <c r="C9" s="393"/>
      <c r="D9" s="391">
        <v>15</v>
      </c>
      <c r="E9" s="393"/>
      <c r="F9" s="391">
        <v>150</v>
      </c>
      <c r="G9" s="393"/>
      <c r="H9" s="391">
        <v>250</v>
      </c>
      <c r="I9" s="393"/>
      <c r="J9" s="391">
        <v>670</v>
      </c>
      <c r="K9" s="393"/>
    </row>
    <row r="10" spans="1:18" ht="24" customHeight="1">
      <c r="A10" s="391" t="s">
        <v>133</v>
      </c>
      <c r="B10" s="392"/>
      <c r="C10" s="393"/>
      <c r="D10" s="34" t="s">
        <v>134</v>
      </c>
      <c r="E10" s="34" t="s">
        <v>135</v>
      </c>
      <c r="F10" s="34" t="s">
        <v>134</v>
      </c>
      <c r="G10" s="34" t="s">
        <v>135</v>
      </c>
      <c r="H10" s="34" t="s">
        <v>134</v>
      </c>
      <c r="I10" s="34" t="s">
        <v>135</v>
      </c>
      <c r="J10" s="34" t="s">
        <v>134</v>
      </c>
      <c r="K10" s="34" t="s">
        <v>135</v>
      </c>
    </row>
    <row r="11" spans="1:18" ht="120">
      <c r="A11" s="35" t="s">
        <v>136</v>
      </c>
      <c r="B11" s="34" t="s">
        <v>137</v>
      </c>
      <c r="C11" s="34" t="s">
        <v>138</v>
      </c>
      <c r="D11" s="36"/>
      <c r="E11" s="36"/>
      <c r="F11" s="36"/>
      <c r="G11" s="36"/>
      <c r="H11" s="36"/>
      <c r="I11" s="36"/>
      <c r="J11" s="36"/>
      <c r="K11" s="36"/>
    </row>
    <row r="12" spans="1:18" ht="72.75" customHeight="1">
      <c r="A12" s="394" t="s">
        <v>139</v>
      </c>
      <c r="B12" s="394" t="s">
        <v>140</v>
      </c>
      <c r="C12" s="34" t="s">
        <v>141</v>
      </c>
      <c r="D12" s="36"/>
      <c r="E12" s="36"/>
      <c r="F12" s="36"/>
      <c r="G12" s="36"/>
      <c r="H12" s="36"/>
      <c r="I12" s="36"/>
      <c r="J12" s="36"/>
      <c r="K12" s="36"/>
    </row>
    <row r="13" spans="1:18" ht="15">
      <c r="A13" s="395"/>
      <c r="B13" s="396"/>
      <c r="C13" s="34" t="s">
        <v>142</v>
      </c>
      <c r="D13" s="36"/>
      <c r="E13" s="36"/>
      <c r="F13" s="36"/>
      <c r="G13" s="36"/>
      <c r="H13" s="36"/>
      <c r="I13" s="36"/>
      <c r="J13" s="36"/>
      <c r="K13" s="36"/>
    </row>
    <row r="14" spans="1:18" ht="15">
      <c r="A14" s="395"/>
      <c r="B14" s="394" t="s">
        <v>143</v>
      </c>
      <c r="C14" s="34" t="s">
        <v>141</v>
      </c>
      <c r="D14" s="36"/>
      <c r="E14" s="36"/>
      <c r="F14" s="36"/>
      <c r="G14" s="36"/>
      <c r="H14" s="36"/>
      <c r="I14" s="36"/>
      <c r="J14" s="36"/>
      <c r="K14" s="36"/>
    </row>
    <row r="15" spans="1:18" ht="15">
      <c r="A15" s="396"/>
      <c r="B15" s="396"/>
      <c r="C15" s="34" t="s">
        <v>142</v>
      </c>
      <c r="D15" s="36"/>
      <c r="E15" s="36"/>
      <c r="F15" s="36"/>
      <c r="G15" s="36"/>
      <c r="H15" s="36"/>
      <c r="I15" s="36"/>
      <c r="J15" s="36"/>
      <c r="K15" s="36"/>
    </row>
    <row r="16" spans="1:18" ht="15">
      <c r="A16" s="394">
        <v>750</v>
      </c>
      <c r="B16" s="394" t="s">
        <v>140</v>
      </c>
      <c r="C16" s="34" t="s">
        <v>141</v>
      </c>
      <c r="D16" s="36"/>
      <c r="E16" s="36"/>
      <c r="F16" s="36"/>
      <c r="G16" s="36"/>
      <c r="H16" s="36"/>
      <c r="I16" s="36"/>
      <c r="J16" s="36"/>
      <c r="K16" s="36"/>
    </row>
    <row r="17" spans="1:13" ht="15">
      <c r="A17" s="395"/>
      <c r="B17" s="396"/>
      <c r="C17" s="34" t="s">
        <v>142</v>
      </c>
      <c r="D17" s="36"/>
      <c r="E17" s="36"/>
      <c r="F17" s="36"/>
      <c r="G17" s="36"/>
      <c r="H17" s="36"/>
      <c r="I17" s="36"/>
      <c r="J17" s="36"/>
      <c r="K17" s="36"/>
    </row>
    <row r="18" spans="1:13" ht="15">
      <c r="A18" s="395"/>
      <c r="B18" s="394" t="s">
        <v>143</v>
      </c>
      <c r="C18" s="34" t="s">
        <v>141</v>
      </c>
      <c r="D18" s="36"/>
      <c r="E18" s="36"/>
      <c r="F18" s="36"/>
      <c r="G18" s="36"/>
      <c r="H18" s="36"/>
      <c r="I18" s="36"/>
      <c r="J18" s="36"/>
      <c r="K18" s="36"/>
    </row>
    <row r="19" spans="1:13" ht="15">
      <c r="A19" s="396"/>
      <c r="B19" s="396"/>
      <c r="C19" s="34" t="s">
        <v>142</v>
      </c>
      <c r="D19" s="36"/>
      <c r="E19" s="36"/>
      <c r="F19" s="36"/>
      <c r="G19" s="36"/>
      <c r="H19" s="36"/>
      <c r="I19" s="36"/>
      <c r="J19" s="36"/>
      <c r="K19" s="36"/>
    </row>
    <row r="20" spans="1:13" ht="15">
      <c r="A20" s="394">
        <v>1000</v>
      </c>
      <c r="B20" s="394" t="s">
        <v>140</v>
      </c>
      <c r="C20" s="34" t="s">
        <v>141</v>
      </c>
      <c r="D20" s="36"/>
      <c r="E20" s="36"/>
      <c r="F20" s="36"/>
      <c r="G20" s="36"/>
      <c r="H20" s="36"/>
      <c r="I20" s="36"/>
      <c r="J20" s="36"/>
      <c r="K20" s="36"/>
    </row>
    <row r="21" spans="1:13" ht="15">
      <c r="A21" s="395"/>
      <c r="B21" s="396"/>
      <c r="C21" s="34" t="s">
        <v>142</v>
      </c>
      <c r="D21" s="36"/>
      <c r="E21" s="36"/>
      <c r="F21" s="36"/>
      <c r="G21" s="36"/>
      <c r="H21" s="36"/>
      <c r="I21" s="36"/>
      <c r="J21" s="36"/>
      <c r="K21" s="36"/>
    </row>
    <row r="22" spans="1:13" ht="15">
      <c r="A22" s="395"/>
      <c r="B22" s="394" t="s">
        <v>143</v>
      </c>
      <c r="C22" s="34" t="s">
        <v>141</v>
      </c>
      <c r="D22" s="36"/>
      <c r="E22" s="36"/>
      <c r="F22" s="36"/>
      <c r="G22" s="36"/>
      <c r="H22" s="36"/>
      <c r="I22" s="36"/>
      <c r="J22" s="36"/>
      <c r="K22" s="36"/>
    </row>
    <row r="23" spans="1:13" ht="15">
      <c r="A23" s="396"/>
      <c r="B23" s="396"/>
      <c r="C23" s="34" t="s">
        <v>142</v>
      </c>
      <c r="D23" s="36"/>
      <c r="E23" s="36"/>
      <c r="F23" s="36"/>
      <c r="G23" s="36"/>
      <c r="H23" s="36"/>
      <c r="I23" s="36"/>
      <c r="J23" s="36"/>
      <c r="K23" s="36"/>
    </row>
    <row r="24" spans="1:13" ht="15">
      <c r="A24" s="394">
        <v>1250</v>
      </c>
      <c r="B24" s="394" t="s">
        <v>140</v>
      </c>
      <c r="C24" s="34" t="s">
        <v>141</v>
      </c>
      <c r="D24" s="36"/>
      <c r="E24" s="36"/>
      <c r="F24" s="36"/>
      <c r="G24" s="36"/>
      <c r="H24" s="36"/>
      <c r="I24" s="36"/>
      <c r="J24" s="36"/>
      <c r="K24" s="36"/>
    </row>
    <row r="25" spans="1:13" ht="15">
      <c r="A25" s="395"/>
      <c r="B25" s="396"/>
      <c r="C25" s="34" t="s">
        <v>142</v>
      </c>
      <c r="D25" s="36"/>
      <c r="E25" s="36"/>
      <c r="F25" s="36"/>
      <c r="G25" s="36"/>
      <c r="H25" s="36"/>
      <c r="I25" s="36"/>
      <c r="J25" s="36"/>
      <c r="K25" s="36"/>
    </row>
    <row r="26" spans="1:13" ht="15">
      <c r="A26" s="395"/>
      <c r="B26" s="394" t="s">
        <v>143</v>
      </c>
      <c r="C26" s="34" t="s">
        <v>141</v>
      </c>
      <c r="D26" s="36"/>
      <c r="E26" s="36"/>
      <c r="F26" s="36"/>
      <c r="G26" s="36"/>
      <c r="H26" s="36"/>
      <c r="I26" s="36"/>
      <c r="J26" s="36"/>
      <c r="K26" s="36"/>
    </row>
    <row r="27" spans="1:13" ht="15">
      <c r="A27" s="396"/>
      <c r="B27" s="396"/>
      <c r="C27" s="34" t="s">
        <v>142</v>
      </c>
      <c r="D27" s="36"/>
      <c r="E27" s="36"/>
      <c r="F27" s="36"/>
      <c r="G27" s="36"/>
      <c r="H27" s="36"/>
      <c r="I27" s="36"/>
      <c r="J27" s="36"/>
      <c r="K27" s="36"/>
    </row>
    <row r="28" spans="1:13">
      <c r="M28" s="18"/>
    </row>
    <row r="29" spans="1:13">
      <c r="A29" s="39" t="s">
        <v>144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65" t="s">
        <v>257</v>
      </c>
    </row>
    <row r="31" spans="1:13" ht="18">
      <c r="B31" s="41"/>
      <c r="C31" s="41"/>
      <c r="D31" s="41"/>
      <c r="E31" s="41"/>
      <c r="F31" s="41"/>
      <c r="G31" s="41"/>
    </row>
    <row r="32" spans="1:13" ht="18">
      <c r="B32" s="41"/>
      <c r="C32" s="41"/>
      <c r="D32" s="41"/>
      <c r="E32" s="41"/>
      <c r="F32" s="41"/>
      <c r="G32" s="41"/>
    </row>
  </sheetData>
  <mergeCells count="21">
    <mergeCell ref="A20:A23"/>
    <mergeCell ref="B20:B21"/>
    <mergeCell ref="B22:B23"/>
    <mergeCell ref="A24:A27"/>
    <mergeCell ref="B24:B25"/>
    <mergeCell ref="B26:B27"/>
    <mergeCell ref="A10:C10"/>
    <mergeCell ref="A12:A15"/>
    <mergeCell ref="B12:B13"/>
    <mergeCell ref="B14:B15"/>
    <mergeCell ref="A16:A19"/>
    <mergeCell ref="B16:B17"/>
    <mergeCell ref="B18:B19"/>
    <mergeCell ref="B2:K2"/>
    <mergeCell ref="B3:K3"/>
    <mergeCell ref="A6:R8"/>
    <mergeCell ref="A9:C9"/>
    <mergeCell ref="D9:E9"/>
    <mergeCell ref="F9:G9"/>
    <mergeCell ref="H9:I9"/>
    <mergeCell ref="J9:K9"/>
  </mergeCells>
  <hyperlinks>
    <hyperlink ref="M29" r:id="rId1"/>
  </hyperlinks>
  <pageMargins left="0.7" right="0.7" top="0.75" bottom="0.75" header="0.3" footer="0.3"/>
  <pageSetup paperSize="9" scale="7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5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15" sqref="D15"/>
    </sheetView>
  </sheetViews>
  <sheetFormatPr defaultRowHeight="12.75"/>
  <cols>
    <col min="2" max="2" width="23.28515625" bestFit="1" customWidth="1"/>
    <col min="5" max="5" width="11.42578125" customWidth="1"/>
    <col min="8" max="8" width="9.7109375" bestFit="1" customWidth="1"/>
    <col min="11" max="11" width="12.7109375" customWidth="1"/>
    <col min="14" max="14" width="14.5703125" customWidth="1"/>
    <col min="15" max="15" width="13.5703125" customWidth="1"/>
    <col min="16" max="16" width="13.28515625" customWidth="1"/>
  </cols>
  <sheetData>
    <row r="1" spans="1:17" s="18" customFormat="1"/>
    <row r="2" spans="1:17" s="18" customFormat="1">
      <c r="M2" s="353" t="s">
        <v>0</v>
      </c>
      <c r="N2" s="353"/>
      <c r="O2" s="353"/>
      <c r="P2" s="353"/>
    </row>
    <row r="3" spans="1:17" s="18" customFormat="1"/>
    <row r="4" spans="1:17" s="18" customFormat="1" ht="12.75" customHeight="1">
      <c r="B4" s="368" t="s">
        <v>145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</row>
    <row r="5" spans="1:17" s="18" customFormat="1" ht="13.5" thickBot="1"/>
    <row r="6" spans="1:17" s="18" customFormat="1" ht="53.25" customHeight="1" thickBot="1">
      <c r="A6" s="397" t="s">
        <v>146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9"/>
    </row>
    <row r="7" spans="1:17" s="18" customFormat="1" ht="74.25" customHeight="1" thickBot="1">
      <c r="A7" s="400" t="s">
        <v>58</v>
      </c>
      <c r="B7" s="402" t="s">
        <v>147</v>
      </c>
      <c r="C7" s="404" t="s">
        <v>148</v>
      </c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6"/>
    </row>
    <row r="8" spans="1:17" s="18" customFormat="1" ht="45" customHeight="1" thickBot="1">
      <c r="A8" s="401"/>
      <c r="B8" s="403"/>
      <c r="C8" s="404" t="s">
        <v>149</v>
      </c>
      <c r="D8" s="405"/>
      <c r="E8" s="406"/>
      <c r="F8" s="407" t="s">
        <v>150</v>
      </c>
      <c r="G8" s="408"/>
      <c r="H8" s="409"/>
      <c r="I8" s="404" t="s">
        <v>151</v>
      </c>
      <c r="J8" s="405"/>
      <c r="K8" s="406"/>
      <c r="L8" s="407" t="s">
        <v>152</v>
      </c>
      <c r="M8" s="408"/>
      <c r="N8" s="409"/>
      <c r="O8" s="404" t="s">
        <v>153</v>
      </c>
      <c r="P8" s="406"/>
    </row>
    <row r="9" spans="1:17" s="18" customFormat="1" ht="90.75" thickBot="1">
      <c r="A9" s="176"/>
      <c r="B9" s="179"/>
      <c r="C9" s="220">
        <v>2024</v>
      </c>
      <c r="D9" s="178">
        <v>2025</v>
      </c>
      <c r="E9" s="234" t="s">
        <v>113</v>
      </c>
      <c r="F9" s="223">
        <v>2024</v>
      </c>
      <c r="G9" s="177">
        <v>2025</v>
      </c>
      <c r="H9" s="243" t="s">
        <v>113</v>
      </c>
      <c r="I9" s="220">
        <v>2024</v>
      </c>
      <c r="J9" s="177">
        <v>2025</v>
      </c>
      <c r="K9" s="234" t="s">
        <v>113</v>
      </c>
      <c r="L9" s="223">
        <v>2024</v>
      </c>
      <c r="M9" s="177">
        <v>2025</v>
      </c>
      <c r="N9" s="182" t="s">
        <v>113</v>
      </c>
      <c r="O9" s="220">
        <v>2024</v>
      </c>
      <c r="P9" s="234">
        <v>2025</v>
      </c>
      <c r="Q9" s="28"/>
    </row>
    <row r="10" spans="1:17" s="18" customFormat="1" ht="15.75" thickBot="1">
      <c r="A10" s="132">
        <v>1</v>
      </c>
      <c r="B10" s="190">
        <v>2</v>
      </c>
      <c r="C10" s="191">
        <v>3</v>
      </c>
      <c r="D10" s="192">
        <v>4</v>
      </c>
      <c r="E10" s="235">
        <v>5</v>
      </c>
      <c r="F10" s="224">
        <v>7</v>
      </c>
      <c r="G10" s="132">
        <v>7</v>
      </c>
      <c r="H10" s="244">
        <v>8</v>
      </c>
      <c r="I10" s="230">
        <v>10</v>
      </c>
      <c r="J10" s="193">
        <v>11</v>
      </c>
      <c r="K10" s="235">
        <v>12</v>
      </c>
      <c r="L10" s="224">
        <v>13</v>
      </c>
      <c r="M10" s="132">
        <v>14</v>
      </c>
      <c r="N10" s="190">
        <v>15</v>
      </c>
      <c r="O10" s="230">
        <v>16</v>
      </c>
      <c r="P10" s="235">
        <v>16</v>
      </c>
    </row>
    <row r="11" spans="1:17" s="18" customFormat="1" ht="45.75" thickBot="1">
      <c r="A11" s="187">
        <v>1</v>
      </c>
      <c r="B11" s="188" t="s">
        <v>154</v>
      </c>
      <c r="C11" s="187">
        <v>7365</v>
      </c>
      <c r="D11" s="199">
        <f>+D12+D13+D14+D18+D27</f>
        <v>7533</v>
      </c>
      <c r="E11" s="200">
        <f>C11/D11*100</f>
        <v>97.76981282357626</v>
      </c>
      <c r="F11" s="201">
        <f>SUM(F12:F17)</f>
        <v>7081</v>
      </c>
      <c r="G11" s="202">
        <f>G12+G13+G14</f>
        <v>7284</v>
      </c>
      <c r="H11" s="203">
        <f>G11/F11*100</f>
        <v>102.86682671938992</v>
      </c>
      <c r="I11" s="187">
        <v>16941</v>
      </c>
      <c r="J11" s="202">
        <f>SUM(J12+J13+J14+J15+J18+J28+J30+J31)</f>
        <v>17094</v>
      </c>
      <c r="K11" s="200">
        <f>J11/I11*100</f>
        <v>100.90313440765009</v>
      </c>
      <c r="L11" s="201">
        <v>0</v>
      </c>
      <c r="M11" s="202">
        <v>0</v>
      </c>
      <c r="N11" s="203">
        <v>0</v>
      </c>
      <c r="O11" s="187">
        <f>C11+F11+I11+L11</f>
        <v>31387</v>
      </c>
      <c r="P11" s="204">
        <f t="shared" ref="P11:P17" si="0">C11+G11+J11+M11</f>
        <v>31743</v>
      </c>
    </row>
    <row r="12" spans="1:17" s="18" customFormat="1" ht="45">
      <c r="A12" s="185" t="s">
        <v>62</v>
      </c>
      <c r="B12" s="186" t="s">
        <v>155</v>
      </c>
      <c r="C12" s="216">
        <v>609</v>
      </c>
      <c r="D12" s="175">
        <v>654</v>
      </c>
      <c r="E12" s="236">
        <f>D12/C12*100</f>
        <v>107.38916256157636</v>
      </c>
      <c r="F12" s="225">
        <v>1848</v>
      </c>
      <c r="G12" s="175">
        <v>1854</v>
      </c>
      <c r="H12" s="245">
        <f>G12/F12*100</f>
        <v>100.32467532467533</v>
      </c>
      <c r="I12" s="216">
        <v>609</v>
      </c>
      <c r="J12" s="175">
        <v>625</v>
      </c>
      <c r="K12" s="236">
        <f>J12/I12*100</f>
        <v>102.62725779967158</v>
      </c>
      <c r="L12" s="225">
        <v>0</v>
      </c>
      <c r="M12" s="133">
        <v>0</v>
      </c>
      <c r="N12" s="205">
        <v>0</v>
      </c>
      <c r="O12" s="232">
        <f>C12+F12+H1+I12+L12</f>
        <v>3066</v>
      </c>
      <c r="P12" s="239">
        <f t="shared" si="0"/>
        <v>3088</v>
      </c>
    </row>
    <row r="13" spans="1:17" s="18" customFormat="1" ht="45">
      <c r="A13" s="174" t="s">
        <v>63</v>
      </c>
      <c r="B13" s="181" t="s">
        <v>156</v>
      </c>
      <c r="C13" s="266">
        <v>2775</v>
      </c>
      <c r="D13" s="267">
        <f>D28</f>
        <v>2785</v>
      </c>
      <c r="E13" s="236">
        <f t="shared" ref="E13:E14" si="1">D13/C13*100</f>
        <v>100.36036036036036</v>
      </c>
      <c r="F13" s="226">
        <v>4623</v>
      </c>
      <c r="G13" s="130">
        <v>4672</v>
      </c>
      <c r="H13" s="245">
        <f t="shared" ref="H13:H15" si="2">G13/F13*100</f>
        <v>101.05991780229289</v>
      </c>
      <c r="I13" s="217">
        <v>7177</v>
      </c>
      <c r="J13" s="130">
        <v>7213</v>
      </c>
      <c r="K13" s="236">
        <f t="shared" ref="K13:K14" si="3">J13/I13*100</f>
        <v>100.50160234081092</v>
      </c>
      <c r="L13" s="226">
        <v>0</v>
      </c>
      <c r="M13" s="115">
        <v>0</v>
      </c>
      <c r="N13" s="206">
        <v>0</v>
      </c>
      <c r="O13" s="232">
        <f t="shared" ref="O13:O17" si="4">C13+F13+H2+I13+L13</f>
        <v>14575</v>
      </c>
      <c r="P13" s="239">
        <f t="shared" si="0"/>
        <v>14660</v>
      </c>
    </row>
    <row r="14" spans="1:17" s="18" customFormat="1" ht="30">
      <c r="A14" s="174" t="s">
        <v>65</v>
      </c>
      <c r="B14" s="181" t="s">
        <v>157</v>
      </c>
      <c r="C14" s="217">
        <f>C12</f>
        <v>609</v>
      </c>
      <c r="D14" s="130">
        <f>D12</f>
        <v>654</v>
      </c>
      <c r="E14" s="236">
        <f t="shared" si="1"/>
        <v>107.38916256157636</v>
      </c>
      <c r="F14" s="226">
        <v>609</v>
      </c>
      <c r="G14" s="130">
        <v>758</v>
      </c>
      <c r="H14" s="245">
        <f t="shared" si="2"/>
        <v>124.46633825944171</v>
      </c>
      <c r="I14" s="217">
        <v>594</v>
      </c>
      <c r="J14" s="130">
        <v>614</v>
      </c>
      <c r="K14" s="236">
        <f t="shared" si="3"/>
        <v>103.36700336700338</v>
      </c>
      <c r="L14" s="226">
        <v>0</v>
      </c>
      <c r="M14" s="115">
        <v>0</v>
      </c>
      <c r="N14" s="206">
        <v>0</v>
      </c>
      <c r="O14" s="232">
        <f t="shared" si="4"/>
        <v>1812</v>
      </c>
      <c r="P14" s="239">
        <f t="shared" si="0"/>
        <v>1981</v>
      </c>
    </row>
    <row r="15" spans="1:17" s="18" customFormat="1" ht="45" customHeight="1">
      <c r="A15" s="174" t="s">
        <v>67</v>
      </c>
      <c r="B15" s="181" t="s">
        <v>158</v>
      </c>
      <c r="C15" s="217">
        <v>1</v>
      </c>
      <c r="D15" s="130">
        <v>0</v>
      </c>
      <c r="E15" s="236">
        <f>D15/C15*100</f>
        <v>0</v>
      </c>
      <c r="F15" s="226">
        <v>1</v>
      </c>
      <c r="G15" s="130">
        <v>1</v>
      </c>
      <c r="H15" s="245">
        <f t="shared" si="2"/>
        <v>100</v>
      </c>
      <c r="I15" s="217">
        <v>0</v>
      </c>
      <c r="J15" s="130">
        <v>0</v>
      </c>
      <c r="K15" s="237">
        <v>0</v>
      </c>
      <c r="L15" s="226">
        <v>0</v>
      </c>
      <c r="M15" s="115">
        <v>0</v>
      </c>
      <c r="N15" s="206">
        <v>0</v>
      </c>
      <c r="O15" s="232">
        <f t="shared" si="4"/>
        <v>2</v>
      </c>
      <c r="P15" s="239">
        <f t="shared" si="0"/>
        <v>2</v>
      </c>
    </row>
    <row r="16" spans="1:17" s="18" customFormat="1" ht="60">
      <c r="A16" s="174" t="s">
        <v>159</v>
      </c>
      <c r="B16" s="181" t="s">
        <v>160</v>
      </c>
      <c r="C16" s="218">
        <v>0</v>
      </c>
      <c r="D16" s="130">
        <v>0</v>
      </c>
      <c r="E16" s="236">
        <v>0</v>
      </c>
      <c r="F16" s="226">
        <v>0</v>
      </c>
      <c r="G16" s="130">
        <v>0</v>
      </c>
      <c r="H16" s="247">
        <v>0</v>
      </c>
      <c r="I16" s="217">
        <v>0</v>
      </c>
      <c r="J16" s="130">
        <v>0</v>
      </c>
      <c r="K16" s="237">
        <v>0</v>
      </c>
      <c r="L16" s="226">
        <v>0</v>
      </c>
      <c r="M16" s="115">
        <v>0</v>
      </c>
      <c r="N16" s="206">
        <v>0</v>
      </c>
      <c r="O16" s="232">
        <f t="shared" si="4"/>
        <v>0</v>
      </c>
      <c r="P16" s="239">
        <f t="shared" si="0"/>
        <v>0</v>
      </c>
    </row>
    <row r="17" spans="1:16" s="18" customFormat="1" ht="15.75" thickBot="1">
      <c r="A17" s="183" t="s">
        <v>161</v>
      </c>
      <c r="B17" s="184" t="s">
        <v>162</v>
      </c>
      <c r="C17" s="219">
        <v>0</v>
      </c>
      <c r="D17" s="197">
        <v>0</v>
      </c>
      <c r="E17" s="236">
        <v>0</v>
      </c>
      <c r="F17" s="227">
        <v>0</v>
      </c>
      <c r="G17" s="131">
        <v>0</v>
      </c>
      <c r="H17" s="248">
        <v>0</v>
      </c>
      <c r="I17" s="221">
        <v>0</v>
      </c>
      <c r="J17" s="131">
        <v>0</v>
      </c>
      <c r="K17" s="238">
        <v>0</v>
      </c>
      <c r="L17" s="227">
        <v>0</v>
      </c>
      <c r="M17" s="131">
        <v>0</v>
      </c>
      <c r="N17" s="207">
        <v>0</v>
      </c>
      <c r="O17" s="232">
        <f t="shared" si="4"/>
        <v>0</v>
      </c>
      <c r="P17" s="239">
        <f t="shared" si="0"/>
        <v>0</v>
      </c>
    </row>
    <row r="18" spans="1:16" s="18" customFormat="1" ht="15.75" thickBot="1">
      <c r="A18" s="187">
        <v>2</v>
      </c>
      <c r="B18" s="189" t="s">
        <v>163</v>
      </c>
      <c r="C18" s="187">
        <f>SUM(C19:C26)</f>
        <v>2</v>
      </c>
      <c r="D18" s="199">
        <f>SUM(D19:D26)</f>
        <v>1</v>
      </c>
      <c r="E18" s="200">
        <f>C18/D18*100</f>
        <v>200</v>
      </c>
      <c r="F18" s="201">
        <v>0</v>
      </c>
      <c r="G18" s="202">
        <f>SUM(G19:G26)</f>
        <v>3</v>
      </c>
      <c r="H18" s="208">
        <f>F18/G18*100</f>
        <v>0</v>
      </c>
      <c r="I18" s="187">
        <v>0</v>
      </c>
      <c r="J18" s="202">
        <f>SUM(J19:J26)</f>
        <v>2</v>
      </c>
      <c r="K18" s="204">
        <v>0</v>
      </c>
      <c r="L18" s="201">
        <v>0</v>
      </c>
      <c r="M18" s="202"/>
      <c r="N18" s="208">
        <v>0</v>
      </c>
      <c r="O18" s="187">
        <f>C18+F18+I18+L18</f>
        <v>2</v>
      </c>
      <c r="P18" s="209">
        <f>D18+G18+J18+M18</f>
        <v>6</v>
      </c>
    </row>
    <row r="19" spans="1:16" s="18" customFormat="1" ht="60">
      <c r="A19" s="185" t="s">
        <v>70</v>
      </c>
      <c r="B19" s="186" t="s">
        <v>164</v>
      </c>
      <c r="C19" s="216">
        <v>0</v>
      </c>
      <c r="D19" s="175">
        <v>0</v>
      </c>
      <c r="E19" s="239">
        <v>0</v>
      </c>
      <c r="F19" s="225">
        <v>0</v>
      </c>
      <c r="G19" s="133">
        <v>0</v>
      </c>
      <c r="H19" s="249">
        <v>0</v>
      </c>
      <c r="I19" s="216">
        <v>0</v>
      </c>
      <c r="J19" s="211">
        <v>0</v>
      </c>
      <c r="K19" s="239">
        <v>0</v>
      </c>
      <c r="L19" s="225">
        <v>0</v>
      </c>
      <c r="M19" s="133">
        <v>0</v>
      </c>
      <c r="N19" s="180">
        <v>0</v>
      </c>
      <c r="O19" s="216">
        <f>C19+F19+I19+L19</f>
        <v>0</v>
      </c>
      <c r="P19" s="251">
        <f>M19+J19+G19+D19</f>
        <v>0</v>
      </c>
    </row>
    <row r="20" spans="1:16" s="18" customFormat="1" ht="45">
      <c r="A20" s="174" t="s">
        <v>165</v>
      </c>
      <c r="B20" s="181" t="s">
        <v>166</v>
      </c>
      <c r="C20" s="217">
        <v>0</v>
      </c>
      <c r="D20" s="130">
        <v>0</v>
      </c>
      <c r="E20" s="240">
        <v>0</v>
      </c>
      <c r="F20" s="226">
        <v>0</v>
      </c>
      <c r="G20" s="115">
        <v>0</v>
      </c>
      <c r="H20" s="247">
        <v>0</v>
      </c>
      <c r="I20" s="217">
        <v>0</v>
      </c>
      <c r="J20" s="115">
        <v>0</v>
      </c>
      <c r="K20" s="240">
        <v>0</v>
      </c>
      <c r="L20" s="226">
        <v>0</v>
      </c>
      <c r="M20" s="115">
        <v>0</v>
      </c>
      <c r="N20" s="196">
        <v>0</v>
      </c>
      <c r="O20" s="216">
        <f t="shared" ref="O20:O26" si="5">C20+F20+I20+L20</f>
        <v>0</v>
      </c>
      <c r="P20" s="251">
        <f t="shared" ref="P20:P26" si="6">M20+J20+G20+D20</f>
        <v>0</v>
      </c>
    </row>
    <row r="21" spans="1:16" s="18" customFormat="1" ht="30">
      <c r="A21" s="174" t="s">
        <v>167</v>
      </c>
      <c r="B21" s="181" t="s">
        <v>168</v>
      </c>
      <c r="C21" s="217">
        <v>0</v>
      </c>
      <c r="D21" s="130">
        <v>0</v>
      </c>
      <c r="E21" s="237">
        <v>0</v>
      </c>
      <c r="F21" s="228">
        <v>0</v>
      </c>
      <c r="G21" s="210">
        <v>1</v>
      </c>
      <c r="H21" s="246">
        <v>0</v>
      </c>
      <c r="I21" s="231">
        <v>0</v>
      </c>
      <c r="J21" s="210">
        <v>1</v>
      </c>
      <c r="K21" s="237">
        <f>I21/J21*100</f>
        <v>0</v>
      </c>
      <c r="L21" s="228">
        <v>0</v>
      </c>
      <c r="M21" s="210">
        <v>0</v>
      </c>
      <c r="N21" s="206">
        <v>0</v>
      </c>
      <c r="O21" s="216">
        <f t="shared" si="5"/>
        <v>0</v>
      </c>
      <c r="P21" s="251">
        <f t="shared" si="6"/>
        <v>2</v>
      </c>
    </row>
    <row r="22" spans="1:16" s="18" customFormat="1" ht="45">
      <c r="A22" s="174" t="s">
        <v>71</v>
      </c>
      <c r="B22" s="181" t="s">
        <v>156</v>
      </c>
      <c r="C22" s="217">
        <v>2</v>
      </c>
      <c r="D22" s="130">
        <v>1</v>
      </c>
      <c r="E22" s="237">
        <f>D22/C22*100</f>
        <v>50</v>
      </c>
      <c r="F22" s="228">
        <v>0</v>
      </c>
      <c r="G22" s="210">
        <v>1</v>
      </c>
      <c r="H22" s="246">
        <v>0</v>
      </c>
      <c r="I22" s="231">
        <v>0</v>
      </c>
      <c r="J22" s="210">
        <v>1</v>
      </c>
      <c r="K22" s="237">
        <f>I22/J22*100</f>
        <v>0</v>
      </c>
      <c r="L22" s="226">
        <v>0</v>
      </c>
      <c r="M22" s="115">
        <v>0</v>
      </c>
      <c r="N22" s="206">
        <v>0</v>
      </c>
      <c r="O22" s="216">
        <f t="shared" si="5"/>
        <v>2</v>
      </c>
      <c r="P22" s="251">
        <f t="shared" si="6"/>
        <v>3</v>
      </c>
    </row>
    <row r="23" spans="1:16" s="18" customFormat="1" ht="30">
      <c r="A23" s="174" t="s">
        <v>72</v>
      </c>
      <c r="B23" s="181" t="s">
        <v>157</v>
      </c>
      <c r="C23" s="217">
        <v>0</v>
      </c>
      <c r="D23" s="130">
        <v>0</v>
      </c>
      <c r="E23" s="240">
        <v>0</v>
      </c>
      <c r="F23" s="226">
        <v>0</v>
      </c>
      <c r="G23" s="115">
        <v>1</v>
      </c>
      <c r="H23" s="246">
        <v>0</v>
      </c>
      <c r="I23" s="217">
        <v>0</v>
      </c>
      <c r="J23" s="115">
        <v>0</v>
      </c>
      <c r="K23" s="240">
        <v>0</v>
      </c>
      <c r="L23" s="226">
        <v>0</v>
      </c>
      <c r="M23" s="115">
        <v>0</v>
      </c>
      <c r="N23" s="196">
        <v>0</v>
      </c>
      <c r="O23" s="216">
        <f t="shared" si="5"/>
        <v>0</v>
      </c>
      <c r="P23" s="251">
        <f t="shared" si="6"/>
        <v>1</v>
      </c>
    </row>
    <row r="24" spans="1:16" s="18" customFormat="1" ht="15">
      <c r="A24" s="174" t="s">
        <v>73</v>
      </c>
      <c r="B24" s="181" t="s">
        <v>158</v>
      </c>
      <c r="C24" s="217">
        <v>0</v>
      </c>
      <c r="D24" s="130">
        <v>0</v>
      </c>
      <c r="E24" s="240">
        <v>0</v>
      </c>
      <c r="F24" s="226">
        <v>0</v>
      </c>
      <c r="G24" s="115">
        <v>0</v>
      </c>
      <c r="H24" s="246">
        <v>0</v>
      </c>
      <c r="I24" s="217">
        <v>0</v>
      </c>
      <c r="J24" s="115">
        <v>0</v>
      </c>
      <c r="K24" s="240"/>
      <c r="L24" s="226"/>
      <c r="M24" s="115">
        <v>0</v>
      </c>
      <c r="N24" s="196"/>
      <c r="O24" s="216">
        <f t="shared" si="5"/>
        <v>0</v>
      </c>
      <c r="P24" s="251">
        <f t="shared" si="6"/>
        <v>0</v>
      </c>
    </row>
    <row r="25" spans="1:16" s="18" customFormat="1" ht="75">
      <c r="A25" s="174" t="s">
        <v>169</v>
      </c>
      <c r="B25" s="181" t="s">
        <v>170</v>
      </c>
      <c r="C25" s="217">
        <v>0</v>
      </c>
      <c r="D25" s="130">
        <v>0</v>
      </c>
      <c r="E25" s="240">
        <v>0</v>
      </c>
      <c r="F25" s="226">
        <v>0</v>
      </c>
      <c r="G25" s="115">
        <v>0</v>
      </c>
      <c r="H25" s="246">
        <v>0</v>
      </c>
      <c r="I25" s="217">
        <v>0</v>
      </c>
      <c r="J25" s="115">
        <v>0</v>
      </c>
      <c r="K25" s="240">
        <v>0</v>
      </c>
      <c r="L25" s="226">
        <v>0</v>
      </c>
      <c r="M25" s="115">
        <v>0</v>
      </c>
      <c r="N25" s="196">
        <v>0</v>
      </c>
      <c r="O25" s="216">
        <f t="shared" si="5"/>
        <v>0</v>
      </c>
      <c r="P25" s="251">
        <f t="shared" si="6"/>
        <v>0</v>
      </c>
    </row>
    <row r="26" spans="1:16" s="18" customFormat="1" ht="15.75" thickBot="1">
      <c r="A26" s="183" t="s">
        <v>171</v>
      </c>
      <c r="B26" s="184" t="s">
        <v>162</v>
      </c>
      <c r="C26" s="221">
        <v>0</v>
      </c>
      <c r="D26" s="197">
        <v>0</v>
      </c>
      <c r="E26" s="241">
        <v>0</v>
      </c>
      <c r="F26" s="227">
        <v>0</v>
      </c>
      <c r="G26" s="131">
        <v>0</v>
      </c>
      <c r="H26" s="248">
        <v>0</v>
      </c>
      <c r="I26" s="221">
        <v>0</v>
      </c>
      <c r="J26" s="131">
        <v>0</v>
      </c>
      <c r="K26" s="241">
        <v>0</v>
      </c>
      <c r="L26" s="227">
        <v>0</v>
      </c>
      <c r="M26" s="131">
        <v>0</v>
      </c>
      <c r="N26" s="198">
        <v>0</v>
      </c>
      <c r="O26" s="216">
        <f t="shared" si="5"/>
        <v>0</v>
      </c>
      <c r="P26" s="251">
        <f t="shared" si="6"/>
        <v>0</v>
      </c>
    </row>
    <row r="27" spans="1:16" s="18" customFormat="1" ht="30.75" thickBot="1">
      <c r="A27" s="187">
        <v>3</v>
      </c>
      <c r="B27" s="188" t="s">
        <v>172</v>
      </c>
      <c r="C27" s="212">
        <f>SUM(C28:C31)</f>
        <v>3369</v>
      </c>
      <c r="D27" s="199">
        <f>SUM(D28:D31)</f>
        <v>3439</v>
      </c>
      <c r="E27" s="200">
        <f>C27/D27*100</f>
        <v>97.964524571096248</v>
      </c>
      <c r="F27" s="201">
        <f>SUM(F28:F31)</f>
        <v>0</v>
      </c>
      <c r="G27" s="202">
        <f>SUM(G28:G31)</f>
        <v>0</v>
      </c>
      <c r="H27" s="203">
        <v>0</v>
      </c>
      <c r="I27" s="187">
        <f>SUM(I28:I31)</f>
        <v>8561</v>
      </c>
      <c r="J27" s="202">
        <f>SUM(J28:J31)</f>
        <v>8640</v>
      </c>
      <c r="K27" s="200">
        <f>J27/I27*100</f>
        <v>100.9227893937624</v>
      </c>
      <c r="L27" s="201">
        <v>0</v>
      </c>
      <c r="M27" s="202">
        <v>0</v>
      </c>
      <c r="N27" s="208">
        <v>0</v>
      </c>
      <c r="O27" s="187">
        <f>C27+F27+I27+L27</f>
        <v>11930</v>
      </c>
      <c r="P27" s="209">
        <f>M27+J27+G27+D27</f>
        <v>12079</v>
      </c>
    </row>
    <row r="28" spans="1:16" s="18" customFormat="1" ht="30">
      <c r="A28" s="185" t="s">
        <v>75</v>
      </c>
      <c r="B28" s="186" t="s">
        <v>173</v>
      </c>
      <c r="C28" s="216">
        <f>C13</f>
        <v>2775</v>
      </c>
      <c r="D28" s="175">
        <v>2785</v>
      </c>
      <c r="E28" s="236">
        <f>D28/C28*100</f>
        <v>100.36036036036036</v>
      </c>
      <c r="F28" s="225">
        <v>0</v>
      </c>
      <c r="G28" s="133">
        <v>0</v>
      </c>
      <c r="H28" s="245">
        <v>0</v>
      </c>
      <c r="I28" s="216">
        <v>7952</v>
      </c>
      <c r="J28" s="133">
        <v>7988</v>
      </c>
      <c r="K28" s="236">
        <f>J28/I28*100</f>
        <v>100.45271629778671</v>
      </c>
      <c r="L28" s="225">
        <v>0</v>
      </c>
      <c r="M28" s="133">
        <v>0</v>
      </c>
      <c r="N28" s="180">
        <v>0</v>
      </c>
      <c r="O28" s="216">
        <f>C28+F28+I28+L28</f>
        <v>10727</v>
      </c>
      <c r="P28" s="251">
        <f>D28+G28+J28+M28</f>
        <v>10773</v>
      </c>
    </row>
    <row r="29" spans="1:16" s="18" customFormat="1" ht="60">
      <c r="A29" s="174" t="s">
        <v>76</v>
      </c>
      <c r="B29" s="181" t="s">
        <v>174</v>
      </c>
      <c r="C29" s="217">
        <v>0</v>
      </c>
      <c r="D29" s="130">
        <v>0</v>
      </c>
      <c r="E29" s="236">
        <v>0</v>
      </c>
      <c r="F29" s="226">
        <v>0</v>
      </c>
      <c r="G29" s="264">
        <v>0</v>
      </c>
      <c r="H29" s="265">
        <v>0</v>
      </c>
      <c r="I29" s="217">
        <v>0</v>
      </c>
      <c r="J29" s="115">
        <v>0</v>
      </c>
      <c r="K29" s="236">
        <v>0</v>
      </c>
      <c r="L29" s="226">
        <v>0</v>
      </c>
      <c r="M29" s="115">
        <v>0</v>
      </c>
      <c r="N29" s="196">
        <v>0</v>
      </c>
      <c r="O29" s="217">
        <v>0</v>
      </c>
      <c r="P29" s="252">
        <f t="shared" ref="P29:P31" si="7">C29+G29+J29+M29</f>
        <v>0</v>
      </c>
    </row>
    <row r="30" spans="1:16" s="18" customFormat="1" ht="45">
      <c r="A30" s="174" t="s">
        <v>77</v>
      </c>
      <c r="B30" s="181" t="s">
        <v>175</v>
      </c>
      <c r="C30" s="217">
        <v>594</v>
      </c>
      <c r="D30" s="130">
        <f>D12</f>
        <v>654</v>
      </c>
      <c r="E30" s="236">
        <f t="shared" ref="E30" si="8">D30/C30*100</f>
        <v>110.1010101010101</v>
      </c>
      <c r="F30" s="226">
        <v>0</v>
      </c>
      <c r="G30" s="115">
        <v>0</v>
      </c>
      <c r="H30" s="246">
        <v>0</v>
      </c>
      <c r="I30" s="217">
        <v>609</v>
      </c>
      <c r="J30" s="115">
        <v>652</v>
      </c>
      <c r="K30" s="236">
        <f t="shared" ref="K30" si="9">J30/I30*100</f>
        <v>107.0607553366174</v>
      </c>
      <c r="L30" s="226">
        <v>0</v>
      </c>
      <c r="M30" s="115">
        <v>0</v>
      </c>
      <c r="N30" s="196">
        <v>0</v>
      </c>
      <c r="O30" s="217">
        <f>C30+F30+I30+L30</f>
        <v>1203</v>
      </c>
      <c r="P30" s="253">
        <f>D30+J30+M30</f>
        <v>1306</v>
      </c>
    </row>
    <row r="31" spans="1:16" s="18" customFormat="1" ht="15.75" thickBot="1">
      <c r="A31" s="194" t="s">
        <v>78</v>
      </c>
      <c r="B31" s="195" t="s">
        <v>162</v>
      </c>
      <c r="C31" s="222">
        <v>0</v>
      </c>
      <c r="D31" s="213">
        <v>0</v>
      </c>
      <c r="E31" s="242">
        <v>0</v>
      </c>
      <c r="F31" s="229">
        <v>0</v>
      </c>
      <c r="G31" s="214">
        <v>0</v>
      </c>
      <c r="H31" s="250">
        <v>0</v>
      </c>
      <c r="I31" s="222">
        <v>0</v>
      </c>
      <c r="J31" s="214">
        <v>0</v>
      </c>
      <c r="K31" s="242">
        <v>0</v>
      </c>
      <c r="L31" s="229">
        <v>0</v>
      </c>
      <c r="M31" s="214">
        <v>0</v>
      </c>
      <c r="N31" s="215">
        <v>0</v>
      </c>
      <c r="O31" s="233">
        <v>0</v>
      </c>
      <c r="P31" s="254">
        <f t="shared" si="7"/>
        <v>0</v>
      </c>
    </row>
    <row r="32" spans="1:16" s="18" customFormat="1"/>
    <row r="33" spans="2:2" s="18" customFormat="1" ht="15.75">
      <c r="B33" s="42"/>
    </row>
    <row r="34" spans="2:2" s="18" customFormat="1"/>
    <row r="35" spans="2:2" s="18" customFormat="1"/>
  </sheetData>
  <mergeCells count="11">
    <mergeCell ref="M2:P2"/>
    <mergeCell ref="B4:O4"/>
    <mergeCell ref="A6:P6"/>
    <mergeCell ref="A7:A8"/>
    <mergeCell ref="B7:B8"/>
    <mergeCell ref="C7:P7"/>
    <mergeCell ref="C8:E8"/>
    <mergeCell ref="F8:H8"/>
    <mergeCell ref="I8:K8"/>
    <mergeCell ref="L8:N8"/>
    <mergeCell ref="O8:P8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</vt:i4>
      </vt:variant>
    </vt:vector>
  </HeadingPairs>
  <TitlesOfParts>
    <vt:vector size="19" baseType="lpstr">
      <vt:lpstr>п.1.1</vt:lpstr>
      <vt:lpstr>п.1.2</vt:lpstr>
      <vt:lpstr>п.1.3</vt:lpstr>
      <vt:lpstr>п.1.4</vt:lpstr>
      <vt:lpstr>п.2 </vt:lpstr>
      <vt:lpstr>п.2.2</vt:lpstr>
      <vt:lpstr>п.3.4</vt:lpstr>
      <vt:lpstr>п.3.5</vt:lpstr>
      <vt:lpstr>п.4</vt:lpstr>
      <vt:lpstr>п.4.2</vt:lpstr>
      <vt:lpstr>п.4.3</vt:lpstr>
      <vt:lpstr>п.4.4</vt:lpstr>
      <vt:lpstr>п.4.5</vt:lpstr>
      <vt:lpstr>п.4.6</vt:lpstr>
      <vt:lpstr>п.4.7</vt:lpstr>
      <vt:lpstr>приложение 1</vt:lpstr>
      <vt:lpstr>п.1.1!Область_печати</vt:lpstr>
      <vt:lpstr>п.1.2!Область_печати</vt:lpstr>
      <vt:lpstr>п.1.3!Область_печати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Царева Светлана Ивановна</dc:creator>
  <cp:lastModifiedBy>Мельникова Мария Борисовна</cp:lastModifiedBy>
  <cp:revision>2</cp:revision>
  <cp:lastPrinted>2026-03-31T13:09:44Z</cp:lastPrinted>
  <dcterms:created xsi:type="dcterms:W3CDTF">2019-03-22T11:00:33Z</dcterms:created>
  <dcterms:modified xsi:type="dcterms:W3CDTF">2026-04-13T07:26:46Z</dcterms:modified>
</cp:coreProperties>
</file>