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75" windowWidth="23250" windowHeight="12660"/>
  </bookViews>
  <sheets>
    <sheet name="2025" sheetId="12" r:id="rId1"/>
  </sheets>
  <calcPr calcId="145621"/>
</workbook>
</file>

<file path=xl/calcChain.xml><?xml version="1.0" encoding="utf-8"?>
<calcChain xmlns="http://schemas.openxmlformats.org/spreadsheetml/2006/main">
  <c r="G11" i="12" l="1"/>
  <c r="H19" i="12" l="1"/>
  <c r="H11" i="12" l="1"/>
  <c r="H4" i="12"/>
  <c r="G4" i="12"/>
  <c r="H23" i="12" l="1"/>
  <c r="G19" i="12" l="1"/>
  <c r="G23" i="12" s="1"/>
  <c r="K23" i="12" l="1"/>
  <c r="F23" i="12"/>
  <c r="J19" i="12"/>
  <c r="K15" i="12"/>
  <c r="K14" i="12"/>
  <c r="K13" i="12"/>
  <c r="K12" i="12"/>
  <c r="J11" i="12"/>
  <c r="K5" i="12"/>
  <c r="K6" i="12" s="1"/>
  <c r="K7" i="12" s="1"/>
  <c r="K8" i="12" s="1"/>
  <c r="K9" i="12" s="1"/>
  <c r="K10" i="12" s="1"/>
  <c r="J4" i="12"/>
  <c r="J23" i="12" l="1"/>
  <c r="J24" i="12" s="1"/>
</calcChain>
</file>

<file path=xl/sharedStrings.xml><?xml version="1.0" encoding="utf-8"?>
<sst xmlns="http://schemas.openxmlformats.org/spreadsheetml/2006/main" count="63" uniqueCount="47">
  <si>
    <t>№ п/п</t>
  </si>
  <si>
    <t>Наименование организации-исполнителя мероприятия</t>
  </si>
  <si>
    <t>Перечнь выполненых мероприятий</t>
  </si>
  <si>
    <t>Плановая сумма, для реализации мероприятия, тыс. руб.</t>
  </si>
  <si>
    <t>Фактическая сумма, для реализации мероприятия, тыс. руб.</t>
  </si>
  <si>
    <t>Причины невыполнения мероприятия</t>
  </si>
  <si>
    <t>Наименование
 мероприятия</t>
  </si>
  <si>
    <t>Срок
 реализации</t>
  </si>
  <si>
    <t>обучение производственного персонала, внесение в должностные инструкции по рабочим местам практических приемов в части энергосбережения на обслуживаемом оборудовании;</t>
  </si>
  <si>
    <t>внедрение системы периодического премирования производственного персонала за экономию электроэнергии, выявление и пресечение фактов безучетного и бездоговорного присоединения потребителей к электрическим сетям</t>
  </si>
  <si>
    <t>информационное обеспечение энергосбережения (регламент совещаний, распространения организационной и технической информации)</t>
  </si>
  <si>
    <t>Реконструкция и техническое перевооружение</t>
  </si>
  <si>
    <t>1.1.</t>
  </si>
  <si>
    <t>1.2.</t>
  </si>
  <si>
    <t>1.4.</t>
  </si>
  <si>
    <t>1.5.</t>
  </si>
  <si>
    <t>1.6.</t>
  </si>
  <si>
    <t>2.</t>
  </si>
  <si>
    <t>Новое строительство</t>
  </si>
  <si>
    <t>Организационные мероприятия</t>
  </si>
  <si>
    <t>3.</t>
  </si>
  <si>
    <t>2.1.</t>
  </si>
  <si>
    <t>2.2.</t>
  </si>
  <si>
    <t>2.3.</t>
  </si>
  <si>
    <t>2.4.</t>
  </si>
  <si>
    <t>3.1.</t>
  </si>
  <si>
    <t>3.2.</t>
  </si>
  <si>
    <t>3.3.</t>
  </si>
  <si>
    <t>ИТОГО</t>
  </si>
  <si>
    <t>Контроль за расходом электроэнергии на хоз.нужды +установка осветительного оборудования с использованием светодиодов.</t>
  </si>
  <si>
    <t>план 4 квартал</t>
  </si>
  <si>
    <t>АО "Новгородоблэлектро"</t>
  </si>
  <si>
    <t xml:space="preserve">Строительство профильных объектов </t>
  </si>
  <si>
    <t>Реконструкция ВЛ/КЛ 0,4 кВ</t>
  </si>
  <si>
    <t>Реконструкция ВЛ/КЛ-10кВ</t>
  </si>
  <si>
    <t>Реконструкция ТП, РП</t>
  </si>
  <si>
    <t>ПИР для строительства будущих лет</t>
  </si>
  <si>
    <t>Реконструкция по техприсоединению, включаемая в инвестпрограмму</t>
  </si>
  <si>
    <t>Приобретение ОС, в том числе:</t>
  </si>
  <si>
    <t>1.3.</t>
  </si>
  <si>
    <t>Техприсоединения для льготной категории до 15кВт</t>
  </si>
  <si>
    <t>Техприсоединения для льготной категории от 15 до 150 кВт</t>
  </si>
  <si>
    <t>Строительство для техприсоединения заявителей по стандартизированной ставке</t>
  </si>
  <si>
    <t>Присоединение к МРСК</t>
  </si>
  <si>
    <t>Монтаж приборов учета э/э и системы сбора и передачи данных</t>
  </si>
  <si>
    <t>Мероприятия о снижению потерь на сетях АО "Новгороболэлектро" за 2025г.</t>
  </si>
  <si>
    <t>данные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</si>
</sst>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 val="singleAccounting"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Times"/>
      <family val="1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43" fontId="12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2" fillId="0" borderId="0" xfId="0" applyFont="1" applyAlignment="1">
      <alignment horizontal="center" wrapText="1" readingOrder="1"/>
    </xf>
    <xf numFmtId="3" fontId="3" fillId="0" borderId="1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wrapText="1" readingOrder="1"/>
    </xf>
    <xf numFmtId="0" fontId="3" fillId="0" borderId="0" xfId="0" applyFont="1" applyBorder="1" applyAlignment="1">
      <alignment horizontal="center" wrapText="1" readingOrder="1"/>
    </xf>
    <xf numFmtId="164" fontId="0" fillId="0" borderId="0" xfId="0" applyNumberFormat="1" applyBorder="1"/>
    <xf numFmtId="0" fontId="2" fillId="0" borderId="0" xfId="0" applyFont="1" applyBorder="1" applyAlignment="1">
      <alignment horizontal="center" wrapText="1" readingOrder="1"/>
    </xf>
    <xf numFmtId="3" fontId="3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 applyProtection="1">
      <alignment horizontal="left" vertical="center" wrapText="1"/>
    </xf>
    <xf numFmtId="49" fontId="6" fillId="3" borderId="1" xfId="1" applyNumberFormat="1" applyFont="1" applyFill="1" applyBorder="1" applyAlignment="1" applyProtection="1">
      <alignment horizontal="left" vertical="center" wrapText="1" indent="2"/>
      <protection locked="0"/>
    </xf>
    <xf numFmtId="0" fontId="2" fillId="3" borderId="0" xfId="0" applyFont="1" applyFill="1" applyAlignment="1">
      <alignment horizont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8" fillId="3" borderId="0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vertical="center" wrapText="1"/>
    </xf>
    <xf numFmtId="164" fontId="9" fillId="3" borderId="3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 wrapText="1" readingOrder="1"/>
    </xf>
    <xf numFmtId="43" fontId="11" fillId="0" borderId="0" xfId="0" applyNumberFormat="1" applyFont="1" applyBorder="1" applyAlignment="1">
      <alignment horizontal="center" wrapText="1" readingOrder="1"/>
    </xf>
    <xf numFmtId="43" fontId="11" fillId="0" borderId="0" xfId="0" applyNumberFormat="1" applyFont="1" applyBorder="1" applyAlignment="1">
      <alignment vertical="center" wrapText="1" readingOrder="1"/>
    </xf>
    <xf numFmtId="164" fontId="0" fillId="0" borderId="1" xfId="0" applyNumberFormat="1" applyFill="1" applyBorder="1" applyAlignment="1">
      <alignment horizontal="center" vertical="center" readingOrder="1"/>
    </xf>
    <xf numFmtId="43" fontId="13" fillId="0" borderId="1" xfId="2" applyFont="1" applyFill="1" applyBorder="1"/>
    <xf numFmtId="43" fontId="2" fillId="0" borderId="0" xfId="0" applyNumberFormat="1" applyFont="1" applyBorder="1" applyAlignment="1">
      <alignment horizontal="center" wrapText="1" readingOrder="1"/>
    </xf>
    <xf numFmtId="0" fontId="2" fillId="4" borderId="0" xfId="0" applyFont="1" applyFill="1" applyAlignment="1">
      <alignment horizontal="center" wrapText="1" readingOrder="1"/>
    </xf>
    <xf numFmtId="164" fontId="4" fillId="0" borderId="1" xfId="0" applyNumberFormat="1" applyFont="1" applyFill="1" applyBorder="1" applyAlignment="1">
      <alignment horizontal="center" vertical="center" readingOrder="1"/>
    </xf>
    <xf numFmtId="0" fontId="2" fillId="5" borderId="0" xfId="0" applyFont="1" applyFill="1" applyAlignment="1">
      <alignment horizont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left" wrapText="1" readingOrder="1"/>
    </xf>
    <xf numFmtId="0" fontId="14" fillId="0" borderId="0" xfId="0" applyFont="1" applyAlignment="1">
      <alignment horizontal="center" wrapText="1" readingOrder="1"/>
    </xf>
    <xf numFmtId="0" fontId="2" fillId="0" borderId="0" xfId="0" applyFont="1" applyFill="1" applyAlignment="1">
      <alignment horizontal="center" wrapText="1" readingOrder="1"/>
    </xf>
    <xf numFmtId="43" fontId="11" fillId="0" borderId="0" xfId="0" applyNumberFormat="1" applyFont="1" applyFill="1" applyBorder="1" applyAlignment="1">
      <alignment vertical="center" wrapText="1" readingOrder="1"/>
    </xf>
    <xf numFmtId="43" fontId="2" fillId="0" borderId="0" xfId="0" applyNumberFormat="1" applyFont="1" applyFill="1" applyAlignment="1">
      <alignment horizontal="center" wrapText="1" readingOrder="1"/>
    </xf>
    <xf numFmtId="43" fontId="13" fillId="5" borderId="1" xfId="2" applyFont="1" applyFill="1" applyBorder="1" applyAlignment="1">
      <alignment vertical="center"/>
    </xf>
    <xf numFmtId="43" fontId="13" fillId="5" borderId="1" xfId="2" applyFont="1" applyFill="1" applyBorder="1"/>
    <xf numFmtId="0" fontId="15" fillId="0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3" fontId="11" fillId="3" borderId="0" xfId="0" applyNumberFormat="1" applyFont="1" applyFill="1" applyBorder="1" applyAlignment="1">
      <alignment vertical="center" wrapText="1" readingOrder="1"/>
    </xf>
    <xf numFmtId="0" fontId="17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3" fontId="18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9" fillId="2" borderId="1" xfId="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</cellXfs>
  <cellStyles count="4">
    <cellStyle name="Обычный" xfId="0" builtinId="0"/>
    <cellStyle name="Обычный_Инвестиции Сети Сбыты ЭСО" xfId="1"/>
    <cellStyle name="Обычный_Инвестиции Сети Сбыты ЭСО 2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="90" zoomScaleNormal="90" workbookViewId="0">
      <selection activeCell="P3" sqref="P3"/>
    </sheetView>
  </sheetViews>
  <sheetFormatPr defaultColWidth="9.140625" defaultRowHeight="15.75" x14ac:dyDescent="0.25"/>
  <cols>
    <col min="1" max="1" width="7.140625" style="1" customWidth="1"/>
    <col min="2" max="2" width="72.28515625" style="1" customWidth="1"/>
    <col min="3" max="3" width="15.28515625" style="1" customWidth="1"/>
    <col min="4" max="4" width="20" style="1" customWidth="1"/>
    <col min="5" max="5" width="67.140625" style="1" customWidth="1"/>
    <col min="6" max="6" width="28.140625" style="1" hidden="1" customWidth="1"/>
    <col min="7" max="7" width="27.5703125" style="1" customWidth="1"/>
    <col min="8" max="8" width="16.5703125" style="1" hidden="1" customWidth="1"/>
    <col min="9" max="9" width="9.140625" style="1" customWidth="1"/>
    <col min="10" max="10" width="15.85546875" style="23" hidden="1" customWidth="1"/>
    <col min="11" max="11" width="15.85546875" style="1" hidden="1" customWidth="1"/>
    <col min="12" max="16384" width="9.140625" style="1"/>
  </cols>
  <sheetData>
    <row r="1" spans="1:11" ht="85.5" customHeight="1" x14ac:dyDescent="0.25">
      <c r="A1" s="43" t="s">
        <v>45</v>
      </c>
      <c r="B1" s="43"/>
      <c r="C1" s="43"/>
      <c r="D1" s="43"/>
      <c r="E1" s="43"/>
      <c r="F1" s="43"/>
      <c r="G1" s="43"/>
      <c r="H1" s="43"/>
    </row>
    <row r="2" spans="1:11" x14ac:dyDescent="0.25">
      <c r="G2" s="1" t="s">
        <v>46</v>
      </c>
    </row>
    <row r="3" spans="1:11" ht="76.5" customHeight="1" x14ac:dyDescent="0.25">
      <c r="A3" s="17" t="s">
        <v>0</v>
      </c>
      <c r="B3" s="17" t="s">
        <v>6</v>
      </c>
      <c r="C3" s="17" t="s">
        <v>7</v>
      </c>
      <c r="D3" s="17" t="s">
        <v>1</v>
      </c>
      <c r="E3" s="17" t="s">
        <v>2</v>
      </c>
      <c r="F3" s="17" t="s">
        <v>3</v>
      </c>
      <c r="G3" s="17" t="s">
        <v>4</v>
      </c>
      <c r="H3" s="17" t="s">
        <v>5</v>
      </c>
      <c r="J3" s="23" t="s">
        <v>30</v>
      </c>
    </row>
    <row r="4" spans="1:11" s="10" customFormat="1" x14ac:dyDescent="0.25">
      <c r="A4" s="11">
        <v>1</v>
      </c>
      <c r="B4" s="12" t="s">
        <v>11</v>
      </c>
      <c r="C4" s="13"/>
      <c r="D4" s="13"/>
      <c r="E4" s="14"/>
      <c r="F4" s="15">
        <v>173142.07</v>
      </c>
      <c r="G4" s="15">
        <f>SUM(G5:G10)</f>
        <v>195588.38</v>
      </c>
      <c r="H4" s="15">
        <f t="shared" ref="H4" si="0">SUM(H5:H10)</f>
        <v>0</v>
      </c>
      <c r="J4" s="15">
        <f>SUM(J5:J10)</f>
        <v>33914.49</v>
      </c>
      <c r="K4" s="15">
        <v>80393</v>
      </c>
    </row>
    <row r="5" spans="1:11" x14ac:dyDescent="0.25">
      <c r="A5" s="2" t="s">
        <v>12</v>
      </c>
      <c r="B5" s="38" t="s">
        <v>33</v>
      </c>
      <c r="C5" s="44">
        <v>2025</v>
      </c>
      <c r="D5" s="44" t="s">
        <v>31</v>
      </c>
      <c r="E5" s="38" t="s">
        <v>33</v>
      </c>
      <c r="F5" s="20">
        <v>0</v>
      </c>
      <c r="G5" s="39">
        <v>2434.3200000000002</v>
      </c>
      <c r="H5" s="26"/>
      <c r="J5" s="29">
        <v>0</v>
      </c>
      <c r="K5" s="1" t="e">
        <f>ROUND(#REF!/#REF!*'2025'!K4,0)</f>
        <v>#REF!</v>
      </c>
    </row>
    <row r="6" spans="1:11" x14ac:dyDescent="0.25">
      <c r="A6" s="2" t="s">
        <v>13</v>
      </c>
      <c r="B6" s="38" t="s">
        <v>34</v>
      </c>
      <c r="C6" s="44"/>
      <c r="D6" s="44"/>
      <c r="E6" s="38" t="s">
        <v>34</v>
      </c>
      <c r="F6" s="20">
        <v>0</v>
      </c>
      <c r="G6" s="39">
        <v>514.44000000000005</v>
      </c>
      <c r="H6" s="26"/>
      <c r="J6" s="29">
        <v>0</v>
      </c>
      <c r="K6" s="1" t="e">
        <f>ROUND(#REF!/#REF!*'2025'!K5,0)</f>
        <v>#REF!</v>
      </c>
    </row>
    <row r="7" spans="1:11" x14ac:dyDescent="0.25">
      <c r="A7" s="2" t="s">
        <v>39</v>
      </c>
      <c r="B7" s="38" t="s">
        <v>35</v>
      </c>
      <c r="C7" s="44"/>
      <c r="D7" s="44"/>
      <c r="E7" s="38" t="s">
        <v>35</v>
      </c>
      <c r="F7" s="20">
        <v>45866.869999999995</v>
      </c>
      <c r="G7" s="39">
        <v>1307.21</v>
      </c>
      <c r="H7" s="26"/>
      <c r="J7" s="25">
        <v>19264.12</v>
      </c>
      <c r="K7" s="1" t="e">
        <f>ROUND(#REF!/#REF!*'2025'!K6,0)</f>
        <v>#REF!</v>
      </c>
    </row>
    <row r="8" spans="1:11" ht="28.5" x14ac:dyDescent="0.25">
      <c r="A8" s="2" t="s">
        <v>14</v>
      </c>
      <c r="B8" s="37" t="s">
        <v>37</v>
      </c>
      <c r="C8" s="44"/>
      <c r="D8" s="44"/>
      <c r="E8" s="37" t="s">
        <v>37</v>
      </c>
      <c r="F8" s="20">
        <v>5566.1</v>
      </c>
      <c r="G8" s="39">
        <v>93057.73</v>
      </c>
      <c r="H8" s="26"/>
      <c r="J8" s="32">
        <v>2337.7600000000002</v>
      </c>
      <c r="K8" s="1" t="e">
        <f>ROUND(#REF!/#REF!*'2025'!K7,0)</f>
        <v>#REF!</v>
      </c>
    </row>
    <row r="9" spans="1:11" x14ac:dyDescent="0.25">
      <c r="A9" s="2" t="s">
        <v>15</v>
      </c>
      <c r="B9" s="37" t="s">
        <v>36</v>
      </c>
      <c r="C9" s="44"/>
      <c r="D9" s="44"/>
      <c r="E9" s="37" t="s">
        <v>36</v>
      </c>
      <c r="F9" s="20">
        <v>33315.449999999997</v>
      </c>
      <c r="G9" s="39">
        <v>40003.39</v>
      </c>
      <c r="H9" s="26"/>
      <c r="J9" s="33">
        <v>12312.61</v>
      </c>
      <c r="K9" s="1" t="e">
        <f>ROUND(#REF!/#REF!*'2025'!K8,0)</f>
        <v>#REF!</v>
      </c>
    </row>
    <row r="10" spans="1:11" x14ac:dyDescent="0.25">
      <c r="A10" s="2" t="s">
        <v>16</v>
      </c>
      <c r="B10" s="37" t="s">
        <v>38</v>
      </c>
      <c r="C10" s="44"/>
      <c r="D10" s="44"/>
      <c r="E10" s="37" t="s">
        <v>38</v>
      </c>
      <c r="F10" s="20">
        <v>1649.52</v>
      </c>
      <c r="G10" s="39">
        <v>58271.29</v>
      </c>
      <c r="H10" s="26"/>
      <c r="J10" s="21">
        <v>0</v>
      </c>
      <c r="K10" s="1" t="e">
        <f>ROUND(#REF!/#REF!*'2025'!K9,0)</f>
        <v>#REF!</v>
      </c>
    </row>
    <row r="11" spans="1:11" s="10" customFormat="1" x14ac:dyDescent="0.25">
      <c r="A11" s="7" t="s">
        <v>17</v>
      </c>
      <c r="B11" s="8" t="s">
        <v>18</v>
      </c>
      <c r="C11" s="44"/>
      <c r="D11" s="44"/>
      <c r="E11" s="9"/>
      <c r="F11" s="16">
        <v>228014.31000000003</v>
      </c>
      <c r="G11" s="16">
        <f>SUM(G12:G18)</f>
        <v>708945.55</v>
      </c>
      <c r="H11" s="16">
        <f t="shared" ref="H11" si="1">SUM(H12:H17)</f>
        <v>0</v>
      </c>
      <c r="J11" s="24">
        <f>SUM(J12:J15)</f>
        <v>18231.349999999999</v>
      </c>
      <c r="K11" s="16">
        <v>219962.2</v>
      </c>
    </row>
    <row r="12" spans="1:11" s="10" customFormat="1" x14ac:dyDescent="0.25">
      <c r="A12" s="2" t="s">
        <v>21</v>
      </c>
      <c r="B12" s="37" t="s">
        <v>32</v>
      </c>
      <c r="C12" s="44"/>
      <c r="D12" s="44"/>
      <c r="E12" s="37" t="s">
        <v>32</v>
      </c>
      <c r="F12" s="20">
        <v>0</v>
      </c>
      <c r="G12" s="39">
        <v>260343.87</v>
      </c>
      <c r="H12" s="26"/>
      <c r="J12" s="29"/>
      <c r="K12" s="10" t="e">
        <f>ROUND(#REF!/#REF!*'2025'!$K$19,0)</f>
        <v>#REF!</v>
      </c>
    </row>
    <row r="13" spans="1:11" s="10" customFormat="1" x14ac:dyDescent="0.25">
      <c r="A13" s="2" t="s">
        <v>22</v>
      </c>
      <c r="B13" s="40" t="s">
        <v>40</v>
      </c>
      <c r="C13" s="44"/>
      <c r="D13" s="44"/>
      <c r="E13" s="40" t="s">
        <v>40</v>
      </c>
      <c r="F13" s="20">
        <v>0</v>
      </c>
      <c r="G13" s="39">
        <v>90689.06</v>
      </c>
      <c r="H13" s="26"/>
      <c r="J13" s="29"/>
      <c r="K13" s="10" t="e">
        <f>ROUND(#REF!/#REF!*'2025'!$K$19,0)</f>
        <v>#REF!</v>
      </c>
    </row>
    <row r="14" spans="1:11" x14ac:dyDescent="0.25">
      <c r="A14" s="2" t="s">
        <v>23</v>
      </c>
      <c r="B14" s="41" t="s">
        <v>41</v>
      </c>
      <c r="C14" s="44"/>
      <c r="D14" s="44"/>
      <c r="E14" s="41" t="s">
        <v>41</v>
      </c>
      <c r="F14" s="20">
        <v>28898.22</v>
      </c>
      <c r="G14" s="39">
        <v>199257.97</v>
      </c>
      <c r="H14" s="26"/>
      <c r="J14" s="25">
        <v>12137.25</v>
      </c>
      <c r="K14" s="10" t="e">
        <f>ROUND(#REF!/#REF!*'2025'!$K$19,0)</f>
        <v>#REF!</v>
      </c>
    </row>
    <row r="15" spans="1:11" ht="30" x14ac:dyDescent="0.25">
      <c r="A15" s="2" t="s">
        <v>24</v>
      </c>
      <c r="B15" s="35" t="s">
        <v>42</v>
      </c>
      <c r="C15" s="44"/>
      <c r="D15" s="44"/>
      <c r="E15" s="35" t="s">
        <v>42</v>
      </c>
      <c r="F15" s="20">
        <v>14509.76</v>
      </c>
      <c r="G15" s="39">
        <v>138278.91</v>
      </c>
      <c r="H15" s="26"/>
      <c r="J15" s="25">
        <v>6094.1</v>
      </c>
      <c r="K15" s="10" t="e">
        <f>ROUND(#REF!/#REF!*'2025'!$K$19,0)</f>
        <v>#REF!</v>
      </c>
    </row>
    <row r="16" spans="1:11" x14ac:dyDescent="0.25">
      <c r="A16" s="2"/>
      <c r="B16" s="35" t="s">
        <v>43</v>
      </c>
      <c r="C16" s="44"/>
      <c r="D16" s="44"/>
      <c r="E16" s="35" t="s">
        <v>43</v>
      </c>
      <c r="F16" s="20"/>
      <c r="G16" s="39"/>
      <c r="H16" s="26"/>
      <c r="J16" s="25"/>
      <c r="K16" s="10"/>
    </row>
    <row r="17" spans="1:11" x14ac:dyDescent="0.25">
      <c r="A17" s="2"/>
      <c r="B17" s="35" t="s">
        <v>44</v>
      </c>
      <c r="C17" s="44"/>
      <c r="D17" s="44"/>
      <c r="E17" s="35" t="s">
        <v>44</v>
      </c>
      <c r="F17" s="20"/>
      <c r="G17" s="39">
        <v>10000</v>
      </c>
      <c r="H17" s="26"/>
      <c r="J17" s="25"/>
      <c r="K17" s="10"/>
    </row>
    <row r="18" spans="1:11" ht="30" x14ac:dyDescent="0.25">
      <c r="A18" s="2"/>
      <c r="B18" s="42" t="s">
        <v>29</v>
      </c>
      <c r="C18" s="44"/>
      <c r="D18" s="44"/>
      <c r="E18" s="42" t="s">
        <v>29</v>
      </c>
      <c r="F18" s="20"/>
      <c r="G18" s="39">
        <v>10375.74</v>
      </c>
      <c r="H18" s="26"/>
      <c r="J18" s="25"/>
      <c r="K18" s="10"/>
    </row>
    <row r="19" spans="1:11" s="10" customFormat="1" x14ac:dyDescent="0.25">
      <c r="A19" s="7" t="s">
        <v>20</v>
      </c>
      <c r="B19" s="8" t="s">
        <v>19</v>
      </c>
      <c r="C19" s="44"/>
      <c r="D19" s="44"/>
      <c r="E19" s="9"/>
      <c r="F19" s="16">
        <v>575.99700000000007</v>
      </c>
      <c r="G19" s="16">
        <f>SUM(G20:G22)</f>
        <v>1781.2800000000002</v>
      </c>
      <c r="H19" s="16">
        <f t="shared" ref="H19" si="2">SUM(H20:H22)</f>
        <v>0</v>
      </c>
      <c r="J19" s="24">
        <f>SUM(J20:J22)</f>
        <v>127.75</v>
      </c>
      <c r="K19" s="16">
        <v>219962.2</v>
      </c>
    </row>
    <row r="20" spans="1:11" ht="57" x14ac:dyDescent="0.25">
      <c r="A20" s="2" t="s">
        <v>25</v>
      </c>
      <c r="B20" s="34" t="s">
        <v>8</v>
      </c>
      <c r="C20" s="44"/>
      <c r="D20" s="44"/>
      <c r="E20" s="34" t="s">
        <v>8</v>
      </c>
      <c r="F20" s="20">
        <v>208</v>
      </c>
      <c r="G20" s="39">
        <v>452.61</v>
      </c>
      <c r="H20" s="26"/>
      <c r="J20" s="25">
        <v>52</v>
      </c>
    </row>
    <row r="21" spans="1:11" ht="57" x14ac:dyDescent="0.25">
      <c r="A21" s="2" t="s">
        <v>26</v>
      </c>
      <c r="B21" s="34" t="s">
        <v>9</v>
      </c>
      <c r="C21" s="44"/>
      <c r="D21" s="44"/>
      <c r="E21" s="34" t="s">
        <v>9</v>
      </c>
      <c r="F21" s="20">
        <v>236</v>
      </c>
      <c r="G21" s="39">
        <v>1242.9000000000001</v>
      </c>
      <c r="H21" s="26"/>
      <c r="J21" s="25">
        <v>59</v>
      </c>
    </row>
    <row r="22" spans="1:11" ht="42.75" x14ac:dyDescent="0.25">
      <c r="A22" s="2" t="s">
        <v>27</v>
      </c>
      <c r="B22" s="34" t="s">
        <v>10</v>
      </c>
      <c r="C22" s="44"/>
      <c r="D22" s="44"/>
      <c r="E22" s="34" t="s">
        <v>10</v>
      </c>
      <c r="F22" s="20">
        <v>66.997</v>
      </c>
      <c r="G22" s="39">
        <v>85.77</v>
      </c>
      <c r="H22" s="26"/>
      <c r="J22" s="25">
        <v>16.75</v>
      </c>
    </row>
    <row r="23" spans="1:11" ht="20.25" x14ac:dyDescent="0.55000000000000004">
      <c r="A23" s="3"/>
      <c r="B23" s="18" t="s">
        <v>28</v>
      </c>
      <c r="C23" s="4"/>
      <c r="D23" s="4"/>
      <c r="E23" s="4"/>
      <c r="F23" s="19">
        <f>F19+F11+F4</f>
        <v>401732.37700000004</v>
      </c>
      <c r="G23" s="36">
        <f>G4+G11+G19</f>
        <v>906315.21000000008</v>
      </c>
      <c r="H23" s="36">
        <f t="shared" ref="H23" si="3">H4+H11+H16+H17+H18+H19</f>
        <v>0</v>
      </c>
      <c r="J23" s="30">
        <f>J19+J11+J4</f>
        <v>52273.59</v>
      </c>
      <c r="K23" s="19">
        <f>K19+K11+K4</f>
        <v>520317.4</v>
      </c>
    </row>
    <row r="24" spans="1:11" x14ac:dyDescent="0.25">
      <c r="C24" s="6"/>
      <c r="D24" s="6"/>
      <c r="E24" s="6"/>
      <c r="F24" s="6"/>
      <c r="G24" s="5"/>
      <c r="H24" s="6"/>
      <c r="J24" s="31">
        <f>J23-130658</f>
        <v>-78384.41</v>
      </c>
    </row>
    <row r="25" spans="1:11" x14ac:dyDescent="0.25">
      <c r="C25" s="6"/>
      <c r="D25" s="6"/>
      <c r="E25" s="6"/>
      <c r="F25" s="22"/>
      <c r="G25" s="5"/>
      <c r="H25" s="6"/>
    </row>
    <row r="26" spans="1:11" x14ac:dyDescent="0.25">
      <c r="C26" s="6"/>
      <c r="D26" s="6"/>
      <c r="E26" s="6"/>
      <c r="F26" s="6"/>
      <c r="G26" s="5"/>
      <c r="H26" s="6"/>
    </row>
    <row r="27" spans="1:11" ht="18.75" x14ac:dyDescent="0.3">
      <c r="B27" s="27"/>
    </row>
    <row r="28" spans="1:11" ht="18.75" x14ac:dyDescent="0.3">
      <c r="B28" s="28"/>
    </row>
    <row r="29" spans="1:11" ht="35.25" customHeight="1" x14ac:dyDescent="0.3">
      <c r="B29" s="27"/>
    </row>
    <row r="30" spans="1:11" ht="18.75" x14ac:dyDescent="0.3">
      <c r="B30" s="27"/>
    </row>
  </sheetData>
  <mergeCells count="3">
    <mergeCell ref="A1:H1"/>
    <mergeCell ref="C5:C22"/>
    <mergeCell ref="D5:D22"/>
  </mergeCells>
  <dataValidations count="2">
    <dataValidation type="decimal" allowBlank="1" showErrorMessage="1" errorTitle="Ошибка" error="Допускается ввод только неотрицательных чисел!" sqref="G24:G26 J11:K11 F11:H11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B5:B18 E5:E19">
      <formula1>900</formula1>
    </dataValidation>
  </dataValidation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ryzhkov-pm</dc:creator>
  <cp:lastModifiedBy>Ahmetov-TB</cp:lastModifiedBy>
  <cp:lastPrinted>2019-10-30T08:29:47Z</cp:lastPrinted>
  <dcterms:created xsi:type="dcterms:W3CDTF">2016-01-22T06:57:22Z</dcterms:created>
  <dcterms:modified xsi:type="dcterms:W3CDTF">2026-02-26T08:03:05Z</dcterms:modified>
</cp:coreProperties>
</file>